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Q:\DODES\Planning\Policy\Local Plan 2024\1 Evidence Base\SFRA\SFRA 2026\"/>
    </mc:Choice>
  </mc:AlternateContent>
  <xr:revisionPtr revIDLastSave="0" documentId="13_ncr:1_{BCCD89AF-7BBF-4B9C-B98B-3B4089860945}" xr6:coauthVersionLast="47" xr6:coauthVersionMax="47" xr10:uidLastSave="{00000000-0000-0000-0000-000000000000}"/>
  <bookViews>
    <workbookView xWindow="-28920" yWindow="-900" windowWidth="29040" windowHeight="15720" tabRatio="558" xr2:uid="{00000000-000D-0000-FFFF-FFFF00000000}"/>
  </bookViews>
  <sheets>
    <sheet name="Sites Assessment" sheetId="3" r:id="rId1"/>
    <sheet name="Calculations" sheetId="1" state="hidden" r:id="rId2"/>
  </sheets>
  <definedNames>
    <definedName name="_xlnm._FilterDatabase" localSheetId="1" hidden="1">Calculations!$A$1:$AG$62</definedName>
    <definedName name="_xlnm._FilterDatabase" localSheetId="0" hidden="1">'Sites Assessment'!$B$24:$AK$87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6" i="3" l="1"/>
  <c r="C86" i="3"/>
  <c r="D86" i="3"/>
  <c r="E86" i="3"/>
  <c r="H86" i="3"/>
  <c r="J86" i="3"/>
  <c r="L86" i="3"/>
  <c r="P86" i="3"/>
  <c r="AB86" i="3" s="1"/>
  <c r="R86" i="3"/>
  <c r="T86" i="3"/>
  <c r="U86" i="3"/>
  <c r="V86" i="3"/>
  <c r="X86" i="3"/>
  <c r="Z86" i="3"/>
  <c r="AD86" i="3"/>
  <c r="B87" i="3"/>
  <c r="C87" i="3"/>
  <c r="D87" i="3"/>
  <c r="E87" i="3"/>
  <c r="H87" i="3"/>
  <c r="J87" i="3"/>
  <c r="L87" i="3"/>
  <c r="P87" i="3"/>
  <c r="AB87" i="3" s="1"/>
  <c r="R87" i="3"/>
  <c r="T87" i="3"/>
  <c r="V87" i="3"/>
  <c r="X87" i="3"/>
  <c r="Z87" i="3"/>
  <c r="AD87" i="3"/>
  <c r="AG64" i="1"/>
  <c r="AE87" i="3" s="1"/>
  <c r="AD64" i="1"/>
  <c r="Y87" i="3" s="1"/>
  <c r="AB64" i="1"/>
  <c r="W87" i="3" s="1"/>
  <c r="Z64" i="1"/>
  <c r="AA87" i="3" s="1"/>
  <c r="S64" i="1"/>
  <c r="Q87" i="3" s="1"/>
  <c r="AC87" i="3" s="1"/>
  <c r="R64" i="1"/>
  <c r="S87" i="3" s="1"/>
  <c r="Q64" i="1"/>
  <c r="P64" i="1"/>
  <c r="T64" i="1" s="1"/>
  <c r="O87" i="3" s="1"/>
  <c r="K64" i="1"/>
  <c r="I87" i="3" s="1"/>
  <c r="J64" i="1"/>
  <c r="K87" i="3" s="1"/>
  <c r="I64" i="1"/>
  <c r="M87" i="3" s="1"/>
  <c r="H64" i="1"/>
  <c r="F87" i="3" s="1"/>
  <c r="AG63" i="1"/>
  <c r="AE86" i="3" s="1"/>
  <c r="AD63" i="1"/>
  <c r="Y86" i="3" s="1"/>
  <c r="AB63" i="1"/>
  <c r="W86" i="3" s="1"/>
  <c r="Z63" i="1"/>
  <c r="AA86" i="3" s="1"/>
  <c r="S63" i="1"/>
  <c r="Q86" i="3" s="1"/>
  <c r="AC86" i="3" s="1"/>
  <c r="R63" i="1"/>
  <c r="S86" i="3" s="1"/>
  <c r="Q63" i="1"/>
  <c r="P63" i="1"/>
  <c r="T63" i="1" s="1"/>
  <c r="O86" i="3" s="1"/>
  <c r="K63" i="1"/>
  <c r="I86" i="3" s="1"/>
  <c r="J63" i="1"/>
  <c r="K86" i="3" s="1"/>
  <c r="I63" i="1"/>
  <c r="M86" i="3" s="1"/>
  <c r="H63" i="1"/>
  <c r="L63" i="1" s="1"/>
  <c r="G86" i="3" s="1"/>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25" i="3"/>
  <c r="AD3" i="1"/>
  <c r="Y26" i="3" s="1"/>
  <c r="AD4" i="1"/>
  <c r="Y27" i="3" s="1"/>
  <c r="AD5" i="1"/>
  <c r="Y28" i="3" s="1"/>
  <c r="AD6" i="1"/>
  <c r="Y29" i="3" s="1"/>
  <c r="AD7" i="1"/>
  <c r="Y30" i="3" s="1"/>
  <c r="AD8" i="1"/>
  <c r="Y31" i="3" s="1"/>
  <c r="AD9" i="1"/>
  <c r="Y32" i="3" s="1"/>
  <c r="AD10" i="1"/>
  <c r="Y33" i="3" s="1"/>
  <c r="AD11" i="1"/>
  <c r="Y34" i="3" s="1"/>
  <c r="AD12" i="1"/>
  <c r="Y35" i="3" s="1"/>
  <c r="AD13" i="1"/>
  <c r="Y36" i="3" s="1"/>
  <c r="AD14" i="1"/>
  <c r="Y37" i="3" s="1"/>
  <c r="AD15" i="1"/>
  <c r="Y38" i="3" s="1"/>
  <c r="AD16" i="1"/>
  <c r="Y39" i="3" s="1"/>
  <c r="AD17" i="1"/>
  <c r="Y40" i="3" s="1"/>
  <c r="AD18" i="1"/>
  <c r="Y41" i="3" s="1"/>
  <c r="AD19" i="1"/>
  <c r="Y42" i="3" s="1"/>
  <c r="AD20" i="1"/>
  <c r="Y43" i="3" s="1"/>
  <c r="AD21" i="1"/>
  <c r="Y44" i="3" s="1"/>
  <c r="AD22" i="1"/>
  <c r="Y45" i="3" s="1"/>
  <c r="AD23" i="1"/>
  <c r="Y46" i="3" s="1"/>
  <c r="AD24" i="1"/>
  <c r="Y47" i="3" s="1"/>
  <c r="AD25" i="1"/>
  <c r="Y48" i="3" s="1"/>
  <c r="AD26" i="1"/>
  <c r="Y49" i="3" s="1"/>
  <c r="AD27" i="1"/>
  <c r="Y50" i="3" s="1"/>
  <c r="AD28" i="1"/>
  <c r="Y51" i="3" s="1"/>
  <c r="AD29" i="1"/>
  <c r="Y52" i="3" s="1"/>
  <c r="AD30" i="1"/>
  <c r="Y53" i="3" s="1"/>
  <c r="AD31" i="1"/>
  <c r="Y54" i="3" s="1"/>
  <c r="AD32" i="1"/>
  <c r="Y55" i="3" s="1"/>
  <c r="AD33" i="1"/>
  <c r="Y56" i="3" s="1"/>
  <c r="AD34" i="1"/>
  <c r="Y57" i="3" s="1"/>
  <c r="AD35" i="1"/>
  <c r="Y58" i="3" s="1"/>
  <c r="AD36" i="1"/>
  <c r="Y59" i="3" s="1"/>
  <c r="AD37" i="1"/>
  <c r="Y60" i="3" s="1"/>
  <c r="AD38" i="1"/>
  <c r="Y61" i="3" s="1"/>
  <c r="AD39" i="1"/>
  <c r="Y62" i="3" s="1"/>
  <c r="AD40" i="1"/>
  <c r="Y63" i="3" s="1"/>
  <c r="AD41" i="1"/>
  <c r="Y64" i="3" s="1"/>
  <c r="AD42" i="1"/>
  <c r="Y65" i="3" s="1"/>
  <c r="AD43" i="1"/>
  <c r="Y66" i="3" s="1"/>
  <c r="AD44" i="1"/>
  <c r="Y67" i="3" s="1"/>
  <c r="AD45" i="1"/>
  <c r="Y68" i="3" s="1"/>
  <c r="AD46" i="1"/>
  <c r="Y69" i="3" s="1"/>
  <c r="AD47" i="1"/>
  <c r="Y70" i="3" s="1"/>
  <c r="AD48" i="1"/>
  <c r="Y71" i="3" s="1"/>
  <c r="AD49" i="1"/>
  <c r="Y72" i="3" s="1"/>
  <c r="AD50" i="1"/>
  <c r="Y73" i="3" s="1"/>
  <c r="AD51" i="1"/>
  <c r="Y74" i="3" s="1"/>
  <c r="AD52" i="1"/>
  <c r="Y75" i="3" s="1"/>
  <c r="AD53" i="1"/>
  <c r="Y76" i="3" s="1"/>
  <c r="AD54" i="1"/>
  <c r="Y77" i="3" s="1"/>
  <c r="AD55" i="1"/>
  <c r="Y78" i="3" s="1"/>
  <c r="AD56" i="1"/>
  <c r="Y79" i="3" s="1"/>
  <c r="AD57" i="1"/>
  <c r="Y80" i="3" s="1"/>
  <c r="AD58" i="1"/>
  <c r="Y81" i="3" s="1"/>
  <c r="AD59" i="1"/>
  <c r="Y82" i="3" s="1"/>
  <c r="AD60" i="1"/>
  <c r="Y83" i="3" s="1"/>
  <c r="AD61" i="1"/>
  <c r="Y84" i="3" s="1"/>
  <c r="AD62" i="1"/>
  <c r="Y85" i="3" s="1"/>
  <c r="AD2" i="1"/>
  <c r="Y25" i="3" s="1"/>
  <c r="AB2" i="1"/>
  <c r="W63" i="1" l="1"/>
  <c r="N86" i="3"/>
  <c r="N87" i="3"/>
  <c r="L64" i="1"/>
  <c r="G87" i="3" s="1"/>
  <c r="W64" i="1"/>
  <c r="U87" i="3"/>
  <c r="F86" i="3"/>
  <c r="V63" i="1"/>
  <c r="B70" i="3"/>
  <c r="C70" i="3"/>
  <c r="D70" i="3"/>
  <c r="E70" i="3"/>
  <c r="H70" i="3"/>
  <c r="J70" i="3"/>
  <c r="L70" i="3"/>
  <c r="P70" i="3"/>
  <c r="AB70" i="3" s="1"/>
  <c r="R70" i="3"/>
  <c r="T70" i="3"/>
  <c r="V70" i="3"/>
  <c r="Z70" i="3"/>
  <c r="AD70" i="3"/>
  <c r="B71" i="3"/>
  <c r="C71" i="3"/>
  <c r="D71" i="3"/>
  <c r="E71" i="3"/>
  <c r="H71" i="3"/>
  <c r="J71" i="3"/>
  <c r="L71" i="3"/>
  <c r="P71" i="3"/>
  <c r="AB71" i="3" s="1"/>
  <c r="R71" i="3"/>
  <c r="T71" i="3"/>
  <c r="V71" i="3"/>
  <c r="Z71" i="3"/>
  <c r="AD71" i="3"/>
  <c r="B72" i="3"/>
  <c r="C72" i="3"/>
  <c r="D72" i="3"/>
  <c r="E72" i="3"/>
  <c r="H72" i="3"/>
  <c r="J72" i="3"/>
  <c r="L72" i="3"/>
  <c r="P72" i="3"/>
  <c r="AB72" i="3" s="1"/>
  <c r="R72" i="3"/>
  <c r="T72" i="3"/>
  <c r="V72" i="3"/>
  <c r="Z72" i="3"/>
  <c r="AD72" i="3"/>
  <c r="B73" i="3"/>
  <c r="C73" i="3"/>
  <c r="D73" i="3"/>
  <c r="E73" i="3"/>
  <c r="H73" i="3"/>
  <c r="J73" i="3"/>
  <c r="L73" i="3"/>
  <c r="P73" i="3"/>
  <c r="AB73" i="3" s="1"/>
  <c r="R73" i="3"/>
  <c r="T73" i="3"/>
  <c r="V73" i="3"/>
  <c r="Z73" i="3"/>
  <c r="AD73" i="3"/>
  <c r="B74" i="3"/>
  <c r="C74" i="3"/>
  <c r="D74" i="3"/>
  <c r="E74" i="3"/>
  <c r="H74" i="3"/>
  <c r="J74" i="3"/>
  <c r="L74" i="3"/>
  <c r="P74" i="3"/>
  <c r="AB74" i="3" s="1"/>
  <c r="R74" i="3"/>
  <c r="T74" i="3"/>
  <c r="V74" i="3"/>
  <c r="Z74" i="3"/>
  <c r="AD74" i="3"/>
  <c r="B75" i="3"/>
  <c r="C75" i="3"/>
  <c r="D75" i="3"/>
  <c r="E75" i="3"/>
  <c r="H75" i="3"/>
  <c r="J75" i="3"/>
  <c r="L75" i="3"/>
  <c r="P75" i="3"/>
  <c r="AB75" i="3" s="1"/>
  <c r="R75" i="3"/>
  <c r="T75" i="3"/>
  <c r="V75" i="3"/>
  <c r="Z75" i="3"/>
  <c r="AD75" i="3"/>
  <c r="B76" i="3"/>
  <c r="C76" i="3"/>
  <c r="D76" i="3"/>
  <c r="E76" i="3"/>
  <c r="H76" i="3"/>
  <c r="J76" i="3"/>
  <c r="L76" i="3"/>
  <c r="P76" i="3"/>
  <c r="AB76" i="3" s="1"/>
  <c r="R76" i="3"/>
  <c r="T76" i="3"/>
  <c r="V76" i="3"/>
  <c r="Z76" i="3"/>
  <c r="AD76" i="3"/>
  <c r="B77" i="3"/>
  <c r="C77" i="3"/>
  <c r="D77" i="3"/>
  <c r="E77" i="3"/>
  <c r="H77" i="3"/>
  <c r="J77" i="3"/>
  <c r="L77" i="3"/>
  <c r="P77" i="3"/>
  <c r="AB77" i="3" s="1"/>
  <c r="R77" i="3"/>
  <c r="T77" i="3"/>
  <c r="V77" i="3"/>
  <c r="Z77" i="3"/>
  <c r="AD77" i="3"/>
  <c r="B78" i="3"/>
  <c r="C78" i="3"/>
  <c r="D78" i="3"/>
  <c r="E78" i="3"/>
  <c r="H78" i="3"/>
  <c r="J78" i="3"/>
  <c r="L78" i="3"/>
  <c r="P78" i="3"/>
  <c r="AB78" i="3" s="1"/>
  <c r="R78" i="3"/>
  <c r="T78" i="3"/>
  <c r="V78" i="3"/>
  <c r="Z78" i="3"/>
  <c r="AD78" i="3"/>
  <c r="B79" i="3"/>
  <c r="C79" i="3"/>
  <c r="D79" i="3"/>
  <c r="E79" i="3"/>
  <c r="H79" i="3"/>
  <c r="J79" i="3"/>
  <c r="L79" i="3"/>
  <c r="P79" i="3"/>
  <c r="AB79" i="3" s="1"/>
  <c r="R79" i="3"/>
  <c r="T79" i="3"/>
  <c r="V79" i="3"/>
  <c r="Z79" i="3"/>
  <c r="AD79" i="3"/>
  <c r="B80" i="3"/>
  <c r="C80" i="3"/>
  <c r="D80" i="3"/>
  <c r="E80" i="3"/>
  <c r="H80" i="3"/>
  <c r="J80" i="3"/>
  <c r="L80" i="3"/>
  <c r="P80" i="3"/>
  <c r="AB80" i="3" s="1"/>
  <c r="R80" i="3"/>
  <c r="T80" i="3"/>
  <c r="V80" i="3"/>
  <c r="Z80" i="3"/>
  <c r="AD80" i="3"/>
  <c r="B81" i="3"/>
  <c r="C81" i="3"/>
  <c r="D81" i="3"/>
  <c r="E81" i="3"/>
  <c r="H81" i="3"/>
  <c r="J81" i="3"/>
  <c r="L81" i="3"/>
  <c r="P81" i="3"/>
  <c r="AB81" i="3" s="1"/>
  <c r="R81" i="3"/>
  <c r="T81" i="3"/>
  <c r="V81" i="3"/>
  <c r="Z81" i="3"/>
  <c r="AD81" i="3"/>
  <c r="B82" i="3"/>
  <c r="C82" i="3"/>
  <c r="D82" i="3"/>
  <c r="E82" i="3"/>
  <c r="H82" i="3"/>
  <c r="J82" i="3"/>
  <c r="L82" i="3"/>
  <c r="P82" i="3"/>
  <c r="AB82" i="3" s="1"/>
  <c r="R82" i="3"/>
  <c r="T82" i="3"/>
  <c r="V82" i="3"/>
  <c r="Z82" i="3"/>
  <c r="AD82" i="3"/>
  <c r="B83" i="3"/>
  <c r="C83" i="3"/>
  <c r="D83" i="3"/>
  <c r="E83" i="3"/>
  <c r="H83" i="3"/>
  <c r="J83" i="3"/>
  <c r="L83" i="3"/>
  <c r="P83" i="3"/>
  <c r="AB83" i="3" s="1"/>
  <c r="R83" i="3"/>
  <c r="T83" i="3"/>
  <c r="V83" i="3"/>
  <c r="Z83" i="3"/>
  <c r="AD83" i="3"/>
  <c r="B84" i="3"/>
  <c r="C84" i="3"/>
  <c r="D84" i="3"/>
  <c r="E84" i="3"/>
  <c r="H84" i="3"/>
  <c r="J84" i="3"/>
  <c r="L84" i="3"/>
  <c r="P84" i="3"/>
  <c r="AB84" i="3" s="1"/>
  <c r="R84" i="3"/>
  <c r="T84" i="3"/>
  <c r="V84" i="3"/>
  <c r="Z84" i="3"/>
  <c r="AD84" i="3"/>
  <c r="B85" i="3"/>
  <c r="C85" i="3"/>
  <c r="D85" i="3"/>
  <c r="E85" i="3"/>
  <c r="H85" i="3"/>
  <c r="J85" i="3"/>
  <c r="L85" i="3"/>
  <c r="P85" i="3"/>
  <c r="AB85" i="3" s="1"/>
  <c r="R85" i="3"/>
  <c r="T85" i="3"/>
  <c r="V85" i="3"/>
  <c r="Z85" i="3"/>
  <c r="AD85" i="3"/>
  <c r="V64" i="1" l="1"/>
  <c r="Z47" i="1"/>
  <c r="AA70" i="3" s="1"/>
  <c r="AB47" i="1"/>
  <c r="W70" i="3" s="1"/>
  <c r="AG47" i="1"/>
  <c r="AE70" i="3" s="1"/>
  <c r="Z48" i="1"/>
  <c r="AA71" i="3" s="1"/>
  <c r="AB48" i="1"/>
  <c r="W71" i="3" s="1"/>
  <c r="AG48" i="1"/>
  <c r="AE71" i="3" s="1"/>
  <c r="Z49" i="1"/>
  <c r="AA72" i="3" s="1"/>
  <c r="AB49" i="1"/>
  <c r="W72" i="3" s="1"/>
  <c r="AG49" i="1"/>
  <c r="AE72" i="3" s="1"/>
  <c r="Z50" i="1"/>
  <c r="AA73" i="3" s="1"/>
  <c r="AB50" i="1"/>
  <c r="W73" i="3" s="1"/>
  <c r="AG50" i="1"/>
  <c r="AE73" i="3" s="1"/>
  <c r="Z51" i="1"/>
  <c r="AA74" i="3" s="1"/>
  <c r="AB51" i="1"/>
  <c r="W74" i="3" s="1"/>
  <c r="AG51" i="1"/>
  <c r="AE74" i="3" s="1"/>
  <c r="Z52" i="1"/>
  <c r="AA75" i="3" s="1"/>
  <c r="AB52" i="1"/>
  <c r="W75" i="3" s="1"/>
  <c r="AG52" i="1"/>
  <c r="AE75" i="3" s="1"/>
  <c r="Z53" i="1"/>
  <c r="AA76" i="3" s="1"/>
  <c r="AB53" i="1"/>
  <c r="W76" i="3" s="1"/>
  <c r="AG53" i="1"/>
  <c r="AE76" i="3" s="1"/>
  <c r="Z54" i="1"/>
  <c r="AA77" i="3" s="1"/>
  <c r="AB54" i="1"/>
  <c r="W77" i="3" s="1"/>
  <c r="AG54" i="1"/>
  <c r="AE77" i="3" s="1"/>
  <c r="Z55" i="1"/>
  <c r="AA78" i="3" s="1"/>
  <c r="AB55" i="1"/>
  <c r="W78" i="3" s="1"/>
  <c r="AG55" i="1"/>
  <c r="AE78" i="3" s="1"/>
  <c r="Z56" i="1"/>
  <c r="AA79" i="3" s="1"/>
  <c r="AB56" i="1"/>
  <c r="W79" i="3" s="1"/>
  <c r="AG56" i="1"/>
  <c r="AE79" i="3" s="1"/>
  <c r="Z57" i="1"/>
  <c r="AA80" i="3" s="1"/>
  <c r="AB57" i="1"/>
  <c r="W80" i="3" s="1"/>
  <c r="AG57" i="1"/>
  <c r="AE80" i="3" s="1"/>
  <c r="Z58" i="1"/>
  <c r="AA81" i="3" s="1"/>
  <c r="AB58" i="1"/>
  <c r="W81" i="3" s="1"/>
  <c r="AG58" i="1"/>
  <c r="AE81" i="3" s="1"/>
  <c r="Z59" i="1"/>
  <c r="AA82" i="3" s="1"/>
  <c r="AB59" i="1"/>
  <c r="W82" i="3" s="1"/>
  <c r="AG59" i="1"/>
  <c r="AE82" i="3" s="1"/>
  <c r="Z60" i="1"/>
  <c r="AA83" i="3" s="1"/>
  <c r="AB60" i="1"/>
  <c r="W83" i="3" s="1"/>
  <c r="AG60" i="1"/>
  <c r="AE83" i="3" s="1"/>
  <c r="Z61" i="1"/>
  <c r="AA84" i="3" s="1"/>
  <c r="AB61" i="1"/>
  <c r="W84" i="3" s="1"/>
  <c r="AG61" i="1"/>
  <c r="AE84" i="3" s="1"/>
  <c r="Z62" i="1"/>
  <c r="AA85" i="3" s="1"/>
  <c r="AB62" i="1"/>
  <c r="W85" i="3" s="1"/>
  <c r="AG62" i="1"/>
  <c r="AE85" i="3" s="1"/>
  <c r="P47" i="1"/>
  <c r="Q47" i="1"/>
  <c r="U70" i="3" s="1"/>
  <c r="R47" i="1"/>
  <c r="S70" i="3" s="1"/>
  <c r="S47" i="1"/>
  <c r="Q70" i="3" s="1"/>
  <c r="AC70" i="3" s="1"/>
  <c r="P48" i="1"/>
  <c r="Q48" i="1"/>
  <c r="U71" i="3" s="1"/>
  <c r="R48" i="1"/>
  <c r="S71" i="3" s="1"/>
  <c r="S48" i="1"/>
  <c r="P49" i="1"/>
  <c r="Q49" i="1"/>
  <c r="U72" i="3" s="1"/>
  <c r="R49" i="1"/>
  <c r="S72" i="3" s="1"/>
  <c r="S49" i="1"/>
  <c r="Q72" i="3" s="1"/>
  <c r="AC72" i="3" s="1"/>
  <c r="P50" i="1"/>
  <c r="Q50" i="1"/>
  <c r="U73" i="3" s="1"/>
  <c r="R50" i="1"/>
  <c r="S73" i="3" s="1"/>
  <c r="S50" i="1"/>
  <c r="Q73" i="3" s="1"/>
  <c r="AC73" i="3" s="1"/>
  <c r="P51" i="1"/>
  <c r="Q51" i="1"/>
  <c r="U74" i="3" s="1"/>
  <c r="R51" i="1"/>
  <c r="S74" i="3" s="1"/>
  <c r="S51" i="1"/>
  <c r="Q74" i="3" s="1"/>
  <c r="AC74" i="3" s="1"/>
  <c r="P52" i="1"/>
  <c r="Q52" i="1"/>
  <c r="U75" i="3" s="1"/>
  <c r="R52" i="1"/>
  <c r="S75" i="3" s="1"/>
  <c r="S52" i="1"/>
  <c r="Q75" i="3" s="1"/>
  <c r="AC75" i="3" s="1"/>
  <c r="P53" i="1"/>
  <c r="Q53" i="1"/>
  <c r="U76" i="3" s="1"/>
  <c r="R53" i="1"/>
  <c r="S76" i="3" s="1"/>
  <c r="S53" i="1"/>
  <c r="Q76" i="3" s="1"/>
  <c r="AC76" i="3" s="1"/>
  <c r="P54" i="1"/>
  <c r="Q54" i="1"/>
  <c r="U77" i="3" s="1"/>
  <c r="R54" i="1"/>
  <c r="S77" i="3" s="1"/>
  <c r="S54" i="1"/>
  <c r="Q77" i="3" s="1"/>
  <c r="AC77" i="3" s="1"/>
  <c r="P55" i="1"/>
  <c r="Q55" i="1"/>
  <c r="R55" i="1"/>
  <c r="S78" i="3" s="1"/>
  <c r="S55" i="1"/>
  <c r="Q78" i="3" s="1"/>
  <c r="AC78" i="3" s="1"/>
  <c r="P56" i="1"/>
  <c r="Q56" i="1"/>
  <c r="U79" i="3" s="1"/>
  <c r="R56" i="1"/>
  <c r="S79" i="3" s="1"/>
  <c r="S56" i="1"/>
  <c r="Q79" i="3" s="1"/>
  <c r="AC79" i="3" s="1"/>
  <c r="P57" i="1"/>
  <c r="Q57" i="1"/>
  <c r="U80" i="3" s="1"/>
  <c r="R57" i="1"/>
  <c r="S80" i="3" s="1"/>
  <c r="S57" i="1"/>
  <c r="Q80" i="3" s="1"/>
  <c r="AC80" i="3" s="1"/>
  <c r="P58" i="1"/>
  <c r="Q58" i="1"/>
  <c r="U81" i="3" s="1"/>
  <c r="R58" i="1"/>
  <c r="S81" i="3" s="1"/>
  <c r="S58" i="1"/>
  <c r="P59" i="1"/>
  <c r="Q59" i="1"/>
  <c r="U82" i="3" s="1"/>
  <c r="R59" i="1"/>
  <c r="S82" i="3" s="1"/>
  <c r="S59" i="1"/>
  <c r="Q82" i="3" s="1"/>
  <c r="AC82" i="3" s="1"/>
  <c r="P60" i="1"/>
  <c r="Q60" i="1"/>
  <c r="U83" i="3" s="1"/>
  <c r="R60" i="1"/>
  <c r="S60" i="1"/>
  <c r="Q83" i="3" s="1"/>
  <c r="AC83" i="3" s="1"/>
  <c r="P61" i="1"/>
  <c r="Q61" i="1"/>
  <c r="U84" i="3" s="1"/>
  <c r="R61" i="1"/>
  <c r="S84" i="3" s="1"/>
  <c r="S61" i="1"/>
  <c r="Q84" i="3" s="1"/>
  <c r="AC84" i="3" s="1"/>
  <c r="P62" i="1"/>
  <c r="Q62" i="1"/>
  <c r="R62" i="1"/>
  <c r="S85" i="3" s="1"/>
  <c r="S62" i="1"/>
  <c r="Q85" i="3" s="1"/>
  <c r="AC85" i="3" s="1"/>
  <c r="H47" i="1"/>
  <c r="F70" i="3" s="1"/>
  <c r="I47" i="1"/>
  <c r="M70" i="3" s="1"/>
  <c r="J47" i="1"/>
  <c r="K70" i="3" s="1"/>
  <c r="K47" i="1"/>
  <c r="I70" i="3" s="1"/>
  <c r="H48" i="1"/>
  <c r="I48" i="1"/>
  <c r="M71" i="3" s="1"/>
  <c r="J48" i="1"/>
  <c r="K71" i="3" s="1"/>
  <c r="K48" i="1"/>
  <c r="I71" i="3" s="1"/>
  <c r="H49" i="1"/>
  <c r="I49" i="1"/>
  <c r="M72" i="3" s="1"/>
  <c r="J49" i="1"/>
  <c r="K72" i="3" s="1"/>
  <c r="K49" i="1"/>
  <c r="I72" i="3" s="1"/>
  <c r="H50" i="1"/>
  <c r="F73" i="3" s="1"/>
  <c r="I50" i="1"/>
  <c r="M73" i="3" s="1"/>
  <c r="J50" i="1"/>
  <c r="K73" i="3" s="1"/>
  <c r="K50" i="1"/>
  <c r="I73" i="3" s="1"/>
  <c r="H51" i="1"/>
  <c r="I51" i="1"/>
  <c r="M74" i="3" s="1"/>
  <c r="J51" i="1"/>
  <c r="K74" i="3" s="1"/>
  <c r="K51" i="1"/>
  <c r="I74" i="3" s="1"/>
  <c r="H52" i="1"/>
  <c r="F75" i="3" s="1"/>
  <c r="I52" i="1"/>
  <c r="M75" i="3" s="1"/>
  <c r="J52" i="1"/>
  <c r="K75" i="3" s="1"/>
  <c r="K52" i="1"/>
  <c r="I75" i="3" s="1"/>
  <c r="H53" i="1"/>
  <c r="I53" i="1"/>
  <c r="M76" i="3" s="1"/>
  <c r="J53" i="1"/>
  <c r="K76" i="3" s="1"/>
  <c r="K53" i="1"/>
  <c r="I76" i="3" s="1"/>
  <c r="H54" i="1"/>
  <c r="F77" i="3" s="1"/>
  <c r="I54" i="1"/>
  <c r="M77" i="3" s="1"/>
  <c r="J54" i="1"/>
  <c r="K77" i="3" s="1"/>
  <c r="K54" i="1"/>
  <c r="I77" i="3" s="1"/>
  <c r="H55" i="1"/>
  <c r="F78" i="3" s="1"/>
  <c r="I55" i="1"/>
  <c r="M78" i="3" s="1"/>
  <c r="J55" i="1"/>
  <c r="K78" i="3" s="1"/>
  <c r="K55" i="1"/>
  <c r="I78" i="3" s="1"/>
  <c r="H56" i="1"/>
  <c r="F79" i="3" s="1"/>
  <c r="I56" i="1"/>
  <c r="M79" i="3" s="1"/>
  <c r="J56" i="1"/>
  <c r="K79" i="3" s="1"/>
  <c r="K56" i="1"/>
  <c r="I79" i="3" s="1"/>
  <c r="H57" i="1"/>
  <c r="I57" i="1"/>
  <c r="M80" i="3" s="1"/>
  <c r="J57" i="1"/>
  <c r="K80" i="3" s="1"/>
  <c r="K57" i="1"/>
  <c r="I80" i="3" s="1"/>
  <c r="H58" i="1"/>
  <c r="F81" i="3" s="1"/>
  <c r="I58" i="1"/>
  <c r="M81" i="3" s="1"/>
  <c r="J58" i="1"/>
  <c r="K81" i="3" s="1"/>
  <c r="K58" i="1"/>
  <c r="I81" i="3" s="1"/>
  <c r="H59" i="1"/>
  <c r="F82" i="3" s="1"/>
  <c r="I59" i="1"/>
  <c r="M82" i="3" s="1"/>
  <c r="J59" i="1"/>
  <c r="K82" i="3" s="1"/>
  <c r="K59" i="1"/>
  <c r="I82" i="3" s="1"/>
  <c r="H60" i="1"/>
  <c r="I60" i="1"/>
  <c r="M83" i="3" s="1"/>
  <c r="J60" i="1"/>
  <c r="K83" i="3" s="1"/>
  <c r="K60" i="1"/>
  <c r="I83" i="3" s="1"/>
  <c r="H61" i="1"/>
  <c r="F84" i="3" s="1"/>
  <c r="I61" i="1"/>
  <c r="M84" i="3" s="1"/>
  <c r="J61" i="1"/>
  <c r="K84" i="3" s="1"/>
  <c r="K61" i="1"/>
  <c r="I84" i="3" s="1"/>
  <c r="H62" i="1"/>
  <c r="F85" i="3" s="1"/>
  <c r="I62" i="1"/>
  <c r="M85" i="3" s="1"/>
  <c r="J62" i="1"/>
  <c r="K85" i="3" s="1"/>
  <c r="K62" i="1"/>
  <c r="I85" i="3" s="1"/>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25" i="3"/>
  <c r="B26" i="3"/>
  <c r="C26" i="3"/>
  <c r="D26" i="3"/>
  <c r="E26" i="3"/>
  <c r="H26" i="3"/>
  <c r="J26" i="3"/>
  <c r="L26" i="3"/>
  <c r="P26" i="3"/>
  <c r="AB26" i="3" s="1"/>
  <c r="R26" i="3"/>
  <c r="T26" i="3"/>
  <c r="Z26" i="3"/>
  <c r="AD26" i="3"/>
  <c r="B27" i="3"/>
  <c r="C27" i="3"/>
  <c r="D27" i="3"/>
  <c r="E27" i="3"/>
  <c r="H27" i="3"/>
  <c r="J27" i="3"/>
  <c r="L27" i="3"/>
  <c r="P27" i="3"/>
  <c r="AB27" i="3" s="1"/>
  <c r="R27" i="3"/>
  <c r="T27" i="3"/>
  <c r="Z27" i="3"/>
  <c r="AD27" i="3"/>
  <c r="B28" i="3"/>
  <c r="C28" i="3"/>
  <c r="D28" i="3"/>
  <c r="E28" i="3"/>
  <c r="H28" i="3"/>
  <c r="J28" i="3"/>
  <c r="L28" i="3"/>
  <c r="P28" i="3"/>
  <c r="AB28" i="3" s="1"/>
  <c r="R28" i="3"/>
  <c r="T28" i="3"/>
  <c r="Z28" i="3"/>
  <c r="AD28" i="3"/>
  <c r="B29" i="3"/>
  <c r="C29" i="3"/>
  <c r="D29" i="3"/>
  <c r="E29" i="3"/>
  <c r="H29" i="3"/>
  <c r="J29" i="3"/>
  <c r="L29" i="3"/>
  <c r="P29" i="3"/>
  <c r="AB29" i="3" s="1"/>
  <c r="R29" i="3"/>
  <c r="T29" i="3"/>
  <c r="Z29" i="3"/>
  <c r="AD29" i="3"/>
  <c r="B30" i="3"/>
  <c r="C30" i="3"/>
  <c r="D30" i="3"/>
  <c r="E30" i="3"/>
  <c r="H30" i="3"/>
  <c r="J30" i="3"/>
  <c r="L30" i="3"/>
  <c r="P30" i="3"/>
  <c r="AB30" i="3" s="1"/>
  <c r="R30" i="3"/>
  <c r="T30" i="3"/>
  <c r="Z30" i="3"/>
  <c r="AD30" i="3"/>
  <c r="B31" i="3"/>
  <c r="C31" i="3"/>
  <c r="D31" i="3"/>
  <c r="E31" i="3"/>
  <c r="H31" i="3"/>
  <c r="J31" i="3"/>
  <c r="L31" i="3"/>
  <c r="P31" i="3"/>
  <c r="AB31" i="3" s="1"/>
  <c r="R31" i="3"/>
  <c r="T31" i="3"/>
  <c r="Z31" i="3"/>
  <c r="AD31" i="3"/>
  <c r="B32" i="3"/>
  <c r="C32" i="3"/>
  <c r="D32" i="3"/>
  <c r="E32" i="3"/>
  <c r="H32" i="3"/>
  <c r="J32" i="3"/>
  <c r="L32" i="3"/>
  <c r="P32" i="3"/>
  <c r="AB32" i="3" s="1"/>
  <c r="R32" i="3"/>
  <c r="T32" i="3"/>
  <c r="Z32" i="3"/>
  <c r="AD32" i="3"/>
  <c r="B33" i="3"/>
  <c r="C33" i="3"/>
  <c r="D33" i="3"/>
  <c r="E33" i="3"/>
  <c r="H33" i="3"/>
  <c r="J33" i="3"/>
  <c r="L33" i="3"/>
  <c r="P33" i="3"/>
  <c r="AB33" i="3" s="1"/>
  <c r="R33" i="3"/>
  <c r="T33" i="3"/>
  <c r="Z33" i="3"/>
  <c r="AD33" i="3"/>
  <c r="B34" i="3"/>
  <c r="C34" i="3"/>
  <c r="D34" i="3"/>
  <c r="E34" i="3"/>
  <c r="H34" i="3"/>
  <c r="J34" i="3"/>
  <c r="L34" i="3"/>
  <c r="P34" i="3"/>
  <c r="AB34" i="3" s="1"/>
  <c r="R34" i="3"/>
  <c r="T34" i="3"/>
  <c r="Z34" i="3"/>
  <c r="AD34" i="3"/>
  <c r="B35" i="3"/>
  <c r="C35" i="3"/>
  <c r="D35" i="3"/>
  <c r="E35" i="3"/>
  <c r="H35" i="3"/>
  <c r="J35" i="3"/>
  <c r="L35" i="3"/>
  <c r="P35" i="3"/>
  <c r="AB35" i="3" s="1"/>
  <c r="R35" i="3"/>
  <c r="T35" i="3"/>
  <c r="Z35" i="3"/>
  <c r="AD35" i="3"/>
  <c r="B36" i="3"/>
  <c r="C36" i="3"/>
  <c r="D36" i="3"/>
  <c r="E36" i="3"/>
  <c r="H36" i="3"/>
  <c r="J36" i="3"/>
  <c r="L36" i="3"/>
  <c r="P36" i="3"/>
  <c r="AB36" i="3" s="1"/>
  <c r="R36" i="3"/>
  <c r="T36" i="3"/>
  <c r="Z36" i="3"/>
  <c r="AD36" i="3"/>
  <c r="B37" i="3"/>
  <c r="C37" i="3"/>
  <c r="D37" i="3"/>
  <c r="E37" i="3"/>
  <c r="H37" i="3"/>
  <c r="J37" i="3"/>
  <c r="L37" i="3"/>
  <c r="P37" i="3"/>
  <c r="AB37" i="3" s="1"/>
  <c r="R37" i="3"/>
  <c r="T37" i="3"/>
  <c r="Z37" i="3"/>
  <c r="AD37" i="3"/>
  <c r="B38" i="3"/>
  <c r="C38" i="3"/>
  <c r="D38" i="3"/>
  <c r="E38" i="3"/>
  <c r="H38" i="3"/>
  <c r="J38" i="3"/>
  <c r="L38" i="3"/>
  <c r="P38" i="3"/>
  <c r="AB38" i="3" s="1"/>
  <c r="R38" i="3"/>
  <c r="T38" i="3"/>
  <c r="Z38" i="3"/>
  <c r="AD38" i="3"/>
  <c r="B39" i="3"/>
  <c r="C39" i="3"/>
  <c r="D39" i="3"/>
  <c r="E39" i="3"/>
  <c r="H39" i="3"/>
  <c r="J39" i="3"/>
  <c r="L39" i="3"/>
  <c r="P39" i="3"/>
  <c r="AB39" i="3" s="1"/>
  <c r="R39" i="3"/>
  <c r="T39" i="3"/>
  <c r="Z39" i="3"/>
  <c r="AD39" i="3"/>
  <c r="B40" i="3"/>
  <c r="C40" i="3"/>
  <c r="D40" i="3"/>
  <c r="E40" i="3"/>
  <c r="H40" i="3"/>
  <c r="J40" i="3"/>
  <c r="L40" i="3"/>
  <c r="P40" i="3"/>
  <c r="AB40" i="3" s="1"/>
  <c r="R40" i="3"/>
  <c r="T40" i="3"/>
  <c r="Z40" i="3"/>
  <c r="AD40" i="3"/>
  <c r="B41" i="3"/>
  <c r="C41" i="3"/>
  <c r="D41" i="3"/>
  <c r="E41" i="3"/>
  <c r="H41" i="3"/>
  <c r="J41" i="3"/>
  <c r="L41" i="3"/>
  <c r="P41" i="3"/>
  <c r="AB41" i="3" s="1"/>
  <c r="R41" i="3"/>
  <c r="T41" i="3"/>
  <c r="Z41" i="3"/>
  <c r="AD41" i="3"/>
  <c r="B42" i="3"/>
  <c r="C42" i="3"/>
  <c r="D42" i="3"/>
  <c r="E42" i="3"/>
  <c r="H42" i="3"/>
  <c r="J42" i="3"/>
  <c r="L42" i="3"/>
  <c r="P42" i="3"/>
  <c r="AB42" i="3" s="1"/>
  <c r="R42" i="3"/>
  <c r="T42" i="3"/>
  <c r="Z42" i="3"/>
  <c r="AD42" i="3"/>
  <c r="B43" i="3"/>
  <c r="C43" i="3"/>
  <c r="D43" i="3"/>
  <c r="E43" i="3"/>
  <c r="H43" i="3"/>
  <c r="J43" i="3"/>
  <c r="L43" i="3"/>
  <c r="P43" i="3"/>
  <c r="AB43" i="3" s="1"/>
  <c r="R43" i="3"/>
  <c r="T43" i="3"/>
  <c r="Z43" i="3"/>
  <c r="AD43" i="3"/>
  <c r="B44" i="3"/>
  <c r="C44" i="3"/>
  <c r="D44" i="3"/>
  <c r="E44" i="3"/>
  <c r="H44" i="3"/>
  <c r="J44" i="3"/>
  <c r="L44" i="3"/>
  <c r="P44" i="3"/>
  <c r="AB44" i="3" s="1"/>
  <c r="R44" i="3"/>
  <c r="T44" i="3"/>
  <c r="Z44" i="3"/>
  <c r="AD44" i="3"/>
  <c r="B45" i="3"/>
  <c r="C45" i="3"/>
  <c r="D45" i="3"/>
  <c r="E45" i="3"/>
  <c r="H45" i="3"/>
  <c r="J45" i="3"/>
  <c r="L45" i="3"/>
  <c r="P45" i="3"/>
  <c r="AB45" i="3" s="1"/>
  <c r="R45" i="3"/>
  <c r="T45" i="3"/>
  <c r="Z45" i="3"/>
  <c r="AD45" i="3"/>
  <c r="B46" i="3"/>
  <c r="C46" i="3"/>
  <c r="D46" i="3"/>
  <c r="E46" i="3"/>
  <c r="H46" i="3"/>
  <c r="J46" i="3"/>
  <c r="L46" i="3"/>
  <c r="P46" i="3"/>
  <c r="AB46" i="3" s="1"/>
  <c r="R46" i="3"/>
  <c r="T46" i="3"/>
  <c r="Z46" i="3"/>
  <c r="AD46" i="3"/>
  <c r="B47" i="3"/>
  <c r="C47" i="3"/>
  <c r="D47" i="3"/>
  <c r="E47" i="3"/>
  <c r="H47" i="3"/>
  <c r="J47" i="3"/>
  <c r="L47" i="3"/>
  <c r="P47" i="3"/>
  <c r="AB47" i="3" s="1"/>
  <c r="R47" i="3"/>
  <c r="T47" i="3"/>
  <c r="Z47" i="3"/>
  <c r="AD47" i="3"/>
  <c r="B48" i="3"/>
  <c r="C48" i="3"/>
  <c r="D48" i="3"/>
  <c r="E48" i="3"/>
  <c r="H48" i="3"/>
  <c r="J48" i="3"/>
  <c r="L48" i="3"/>
  <c r="P48" i="3"/>
  <c r="AB48" i="3" s="1"/>
  <c r="R48" i="3"/>
  <c r="T48" i="3"/>
  <c r="Z48" i="3"/>
  <c r="AD48" i="3"/>
  <c r="B49" i="3"/>
  <c r="C49" i="3"/>
  <c r="D49" i="3"/>
  <c r="E49" i="3"/>
  <c r="H49" i="3"/>
  <c r="J49" i="3"/>
  <c r="L49" i="3"/>
  <c r="P49" i="3"/>
  <c r="AB49" i="3" s="1"/>
  <c r="R49" i="3"/>
  <c r="T49" i="3"/>
  <c r="Z49" i="3"/>
  <c r="AD49" i="3"/>
  <c r="B50" i="3"/>
  <c r="C50" i="3"/>
  <c r="D50" i="3"/>
  <c r="E50" i="3"/>
  <c r="H50" i="3"/>
  <c r="J50" i="3"/>
  <c r="L50" i="3"/>
  <c r="P50" i="3"/>
  <c r="AB50" i="3" s="1"/>
  <c r="R50" i="3"/>
  <c r="T50" i="3"/>
  <c r="Z50" i="3"/>
  <c r="AD50" i="3"/>
  <c r="B51" i="3"/>
  <c r="C51" i="3"/>
  <c r="D51" i="3"/>
  <c r="E51" i="3"/>
  <c r="H51" i="3"/>
  <c r="J51" i="3"/>
  <c r="L51" i="3"/>
  <c r="P51" i="3"/>
  <c r="AB51" i="3" s="1"/>
  <c r="R51" i="3"/>
  <c r="T51" i="3"/>
  <c r="Z51" i="3"/>
  <c r="AD51" i="3"/>
  <c r="B52" i="3"/>
  <c r="C52" i="3"/>
  <c r="D52" i="3"/>
  <c r="E52" i="3"/>
  <c r="H52" i="3"/>
  <c r="J52" i="3"/>
  <c r="L52" i="3"/>
  <c r="P52" i="3"/>
  <c r="AB52" i="3" s="1"/>
  <c r="R52" i="3"/>
  <c r="T52" i="3"/>
  <c r="Z52" i="3"/>
  <c r="AD52" i="3"/>
  <c r="B53" i="3"/>
  <c r="C53" i="3"/>
  <c r="D53" i="3"/>
  <c r="E53" i="3"/>
  <c r="H53" i="3"/>
  <c r="J53" i="3"/>
  <c r="L53" i="3"/>
  <c r="P53" i="3"/>
  <c r="AB53" i="3" s="1"/>
  <c r="R53" i="3"/>
  <c r="T53" i="3"/>
  <c r="Z53" i="3"/>
  <c r="AD53" i="3"/>
  <c r="B54" i="3"/>
  <c r="C54" i="3"/>
  <c r="D54" i="3"/>
  <c r="E54" i="3"/>
  <c r="H54" i="3"/>
  <c r="J54" i="3"/>
  <c r="L54" i="3"/>
  <c r="P54" i="3"/>
  <c r="AB54" i="3" s="1"/>
  <c r="R54" i="3"/>
  <c r="T54" i="3"/>
  <c r="Z54" i="3"/>
  <c r="AD54" i="3"/>
  <c r="B55" i="3"/>
  <c r="C55" i="3"/>
  <c r="D55" i="3"/>
  <c r="E55" i="3"/>
  <c r="H55" i="3"/>
  <c r="J55" i="3"/>
  <c r="L55" i="3"/>
  <c r="P55" i="3"/>
  <c r="AB55" i="3" s="1"/>
  <c r="R55" i="3"/>
  <c r="T55" i="3"/>
  <c r="Z55" i="3"/>
  <c r="AD55" i="3"/>
  <c r="B56" i="3"/>
  <c r="C56" i="3"/>
  <c r="D56" i="3"/>
  <c r="E56" i="3"/>
  <c r="H56" i="3"/>
  <c r="J56" i="3"/>
  <c r="L56" i="3"/>
  <c r="P56" i="3"/>
  <c r="AB56" i="3" s="1"/>
  <c r="R56" i="3"/>
  <c r="T56" i="3"/>
  <c r="Z56" i="3"/>
  <c r="AD56" i="3"/>
  <c r="B57" i="3"/>
  <c r="C57" i="3"/>
  <c r="D57" i="3"/>
  <c r="E57" i="3"/>
  <c r="H57" i="3"/>
  <c r="J57" i="3"/>
  <c r="L57" i="3"/>
  <c r="P57" i="3"/>
  <c r="AB57" i="3" s="1"/>
  <c r="R57" i="3"/>
  <c r="T57" i="3"/>
  <c r="Z57" i="3"/>
  <c r="AD57" i="3"/>
  <c r="B58" i="3"/>
  <c r="C58" i="3"/>
  <c r="D58" i="3"/>
  <c r="E58" i="3"/>
  <c r="H58" i="3"/>
  <c r="J58" i="3"/>
  <c r="L58" i="3"/>
  <c r="P58" i="3"/>
  <c r="AB58" i="3" s="1"/>
  <c r="R58" i="3"/>
  <c r="T58" i="3"/>
  <c r="Z58" i="3"/>
  <c r="AD58" i="3"/>
  <c r="B59" i="3"/>
  <c r="C59" i="3"/>
  <c r="D59" i="3"/>
  <c r="E59" i="3"/>
  <c r="H59" i="3"/>
  <c r="J59" i="3"/>
  <c r="L59" i="3"/>
  <c r="P59" i="3"/>
  <c r="AB59" i="3" s="1"/>
  <c r="R59" i="3"/>
  <c r="T59" i="3"/>
  <c r="Z59" i="3"/>
  <c r="AD59" i="3"/>
  <c r="B60" i="3"/>
  <c r="C60" i="3"/>
  <c r="D60" i="3"/>
  <c r="E60" i="3"/>
  <c r="H60" i="3"/>
  <c r="J60" i="3"/>
  <c r="L60" i="3"/>
  <c r="P60" i="3"/>
  <c r="AB60" i="3" s="1"/>
  <c r="R60" i="3"/>
  <c r="T60" i="3"/>
  <c r="Z60" i="3"/>
  <c r="AD60" i="3"/>
  <c r="B61" i="3"/>
  <c r="C61" i="3"/>
  <c r="D61" i="3"/>
  <c r="E61" i="3"/>
  <c r="H61" i="3"/>
  <c r="J61" i="3"/>
  <c r="L61" i="3"/>
  <c r="P61" i="3"/>
  <c r="AB61" i="3" s="1"/>
  <c r="R61" i="3"/>
  <c r="T61" i="3"/>
  <c r="Z61" i="3"/>
  <c r="AD61" i="3"/>
  <c r="B62" i="3"/>
  <c r="C62" i="3"/>
  <c r="D62" i="3"/>
  <c r="E62" i="3"/>
  <c r="H62" i="3"/>
  <c r="J62" i="3"/>
  <c r="L62" i="3"/>
  <c r="P62" i="3"/>
  <c r="AB62" i="3" s="1"/>
  <c r="R62" i="3"/>
  <c r="T62" i="3"/>
  <c r="Z62" i="3"/>
  <c r="AD62" i="3"/>
  <c r="B63" i="3"/>
  <c r="C63" i="3"/>
  <c r="D63" i="3"/>
  <c r="E63" i="3"/>
  <c r="H63" i="3"/>
  <c r="J63" i="3"/>
  <c r="L63" i="3"/>
  <c r="P63" i="3"/>
  <c r="AB63" i="3" s="1"/>
  <c r="R63" i="3"/>
  <c r="T63" i="3"/>
  <c r="Z63" i="3"/>
  <c r="AD63" i="3"/>
  <c r="B64" i="3"/>
  <c r="C64" i="3"/>
  <c r="D64" i="3"/>
  <c r="E64" i="3"/>
  <c r="H64" i="3"/>
  <c r="J64" i="3"/>
  <c r="L64" i="3"/>
  <c r="P64" i="3"/>
  <c r="AB64" i="3" s="1"/>
  <c r="R64" i="3"/>
  <c r="T64" i="3"/>
  <c r="Z64" i="3"/>
  <c r="AD64" i="3"/>
  <c r="B65" i="3"/>
  <c r="C65" i="3"/>
  <c r="D65" i="3"/>
  <c r="E65" i="3"/>
  <c r="H65" i="3"/>
  <c r="J65" i="3"/>
  <c r="L65" i="3"/>
  <c r="P65" i="3"/>
  <c r="AB65" i="3" s="1"/>
  <c r="R65" i="3"/>
  <c r="T65" i="3"/>
  <c r="Z65" i="3"/>
  <c r="AD65" i="3"/>
  <c r="B66" i="3"/>
  <c r="C66" i="3"/>
  <c r="D66" i="3"/>
  <c r="E66" i="3"/>
  <c r="H66" i="3"/>
  <c r="J66" i="3"/>
  <c r="L66" i="3"/>
  <c r="P66" i="3"/>
  <c r="AB66" i="3" s="1"/>
  <c r="R66" i="3"/>
  <c r="T66" i="3"/>
  <c r="Z66" i="3"/>
  <c r="AD66" i="3"/>
  <c r="B67" i="3"/>
  <c r="C67" i="3"/>
  <c r="D67" i="3"/>
  <c r="E67" i="3"/>
  <c r="H67" i="3"/>
  <c r="J67" i="3"/>
  <c r="L67" i="3"/>
  <c r="P67" i="3"/>
  <c r="AB67" i="3" s="1"/>
  <c r="R67" i="3"/>
  <c r="T67" i="3"/>
  <c r="Z67" i="3"/>
  <c r="AD67" i="3"/>
  <c r="B68" i="3"/>
  <c r="C68" i="3"/>
  <c r="D68" i="3"/>
  <c r="E68" i="3"/>
  <c r="H68" i="3"/>
  <c r="J68" i="3"/>
  <c r="L68" i="3"/>
  <c r="P68" i="3"/>
  <c r="AB68" i="3" s="1"/>
  <c r="R68" i="3"/>
  <c r="T68" i="3"/>
  <c r="Z68" i="3"/>
  <c r="AD68" i="3"/>
  <c r="B69" i="3"/>
  <c r="C69" i="3"/>
  <c r="D69" i="3"/>
  <c r="E69" i="3"/>
  <c r="H69" i="3"/>
  <c r="J69" i="3"/>
  <c r="L69" i="3"/>
  <c r="P69" i="3"/>
  <c r="AB69" i="3" s="1"/>
  <c r="R69" i="3"/>
  <c r="T69" i="3"/>
  <c r="Z69" i="3"/>
  <c r="AD69" i="3"/>
  <c r="P25" i="3"/>
  <c r="R25" i="3"/>
  <c r="P3" i="1"/>
  <c r="P4" i="1"/>
  <c r="P5" i="1"/>
  <c r="N28" i="3" s="1"/>
  <c r="P6" i="1"/>
  <c r="N29" i="3" s="1"/>
  <c r="P7" i="1"/>
  <c r="N30" i="3" s="1"/>
  <c r="P8" i="1"/>
  <c r="P9" i="1"/>
  <c r="P10" i="1"/>
  <c r="P11" i="1"/>
  <c r="P12" i="1"/>
  <c r="P13" i="1"/>
  <c r="N36" i="3" s="1"/>
  <c r="P14" i="1"/>
  <c r="P15" i="1"/>
  <c r="P16" i="1"/>
  <c r="N39" i="3" s="1"/>
  <c r="P17" i="1"/>
  <c r="P18" i="1"/>
  <c r="N41" i="3" s="1"/>
  <c r="P19" i="1"/>
  <c r="P20" i="1"/>
  <c r="N43" i="3" s="1"/>
  <c r="P21" i="1"/>
  <c r="P22" i="1"/>
  <c r="N45" i="3" s="1"/>
  <c r="P23" i="1"/>
  <c r="P24" i="1"/>
  <c r="P25" i="1"/>
  <c r="P26" i="1"/>
  <c r="P27" i="1"/>
  <c r="P28" i="1"/>
  <c r="N51" i="3" s="1"/>
  <c r="P29" i="1"/>
  <c r="N52" i="3" s="1"/>
  <c r="P30" i="1"/>
  <c r="N53" i="3" s="1"/>
  <c r="P31" i="1"/>
  <c r="P32" i="1"/>
  <c r="N55" i="3" s="1"/>
  <c r="P33" i="1"/>
  <c r="T33" i="1" s="1"/>
  <c r="O56" i="3" s="1"/>
  <c r="P34" i="1"/>
  <c r="N57" i="3" s="1"/>
  <c r="P35" i="1"/>
  <c r="N58" i="3" s="1"/>
  <c r="P36" i="1"/>
  <c r="P37" i="1"/>
  <c r="T37" i="1" s="1"/>
  <c r="O60" i="3" s="1"/>
  <c r="P38" i="1"/>
  <c r="N61" i="3" s="1"/>
  <c r="P39" i="1"/>
  <c r="N62" i="3" s="1"/>
  <c r="P40" i="1"/>
  <c r="P41" i="1"/>
  <c r="P42" i="1"/>
  <c r="T42" i="1" s="1"/>
  <c r="O65" i="3" s="1"/>
  <c r="P43" i="1"/>
  <c r="T43" i="1" s="1"/>
  <c r="O66" i="3" s="1"/>
  <c r="P44" i="1"/>
  <c r="T44" i="1" s="1"/>
  <c r="O67" i="3" s="1"/>
  <c r="P45" i="1"/>
  <c r="P46" i="1"/>
  <c r="T46" i="1" s="1"/>
  <c r="O69" i="3" s="1"/>
  <c r="P2" i="1"/>
  <c r="H3" i="1"/>
  <c r="I3" i="1"/>
  <c r="J3" i="1"/>
  <c r="K26" i="3" s="1"/>
  <c r="K3" i="1"/>
  <c r="I26" i="3" s="1"/>
  <c r="H4" i="1"/>
  <c r="I4" i="1"/>
  <c r="J4" i="1"/>
  <c r="K27" i="3" s="1"/>
  <c r="K4" i="1"/>
  <c r="I27" i="3" s="1"/>
  <c r="H5" i="1"/>
  <c r="I5" i="1"/>
  <c r="J5" i="1"/>
  <c r="K28" i="3" s="1"/>
  <c r="K5" i="1"/>
  <c r="I28" i="3" s="1"/>
  <c r="H6" i="1"/>
  <c r="I6" i="1"/>
  <c r="J6" i="1"/>
  <c r="K29" i="3" s="1"/>
  <c r="K6" i="1"/>
  <c r="I29" i="3" s="1"/>
  <c r="H7" i="1"/>
  <c r="L7" i="1" s="1"/>
  <c r="G30" i="3" s="1"/>
  <c r="I7" i="1"/>
  <c r="J7" i="1"/>
  <c r="K30" i="3" s="1"/>
  <c r="K7" i="1"/>
  <c r="I30" i="3" s="1"/>
  <c r="H8" i="1"/>
  <c r="L8" i="1" s="1"/>
  <c r="G31" i="3" s="1"/>
  <c r="I8" i="1"/>
  <c r="J8" i="1"/>
  <c r="K31" i="3" s="1"/>
  <c r="K8" i="1"/>
  <c r="I31" i="3" s="1"/>
  <c r="H9" i="1"/>
  <c r="L9" i="1" s="1"/>
  <c r="G32" i="3" s="1"/>
  <c r="I9" i="1"/>
  <c r="M32" i="3" s="1"/>
  <c r="J9" i="1"/>
  <c r="K32" i="3" s="1"/>
  <c r="K9" i="1"/>
  <c r="I32" i="3" s="1"/>
  <c r="H10" i="1"/>
  <c r="I10" i="1"/>
  <c r="M33" i="3" s="1"/>
  <c r="J10" i="1"/>
  <c r="K33" i="3" s="1"/>
  <c r="K10" i="1"/>
  <c r="I33" i="3" s="1"/>
  <c r="H11" i="1"/>
  <c r="I11" i="1"/>
  <c r="J11" i="1"/>
  <c r="K34" i="3" s="1"/>
  <c r="K11" i="1"/>
  <c r="I34" i="3" s="1"/>
  <c r="H12" i="1"/>
  <c r="I12" i="1"/>
  <c r="J12" i="1"/>
  <c r="K35" i="3" s="1"/>
  <c r="K12" i="1"/>
  <c r="I35" i="3" s="1"/>
  <c r="H13" i="1"/>
  <c r="I13" i="1"/>
  <c r="J13" i="1"/>
  <c r="K36" i="3" s="1"/>
  <c r="K13" i="1"/>
  <c r="I36" i="3" s="1"/>
  <c r="H14" i="1"/>
  <c r="I14" i="1"/>
  <c r="J14" i="1"/>
  <c r="K37" i="3" s="1"/>
  <c r="K14" i="1"/>
  <c r="I37" i="3" s="1"/>
  <c r="H15" i="1"/>
  <c r="F38" i="3" s="1"/>
  <c r="I15" i="1"/>
  <c r="J15" i="1"/>
  <c r="K38" i="3" s="1"/>
  <c r="K15" i="1"/>
  <c r="I38" i="3" s="1"/>
  <c r="H16" i="1"/>
  <c r="I16" i="1"/>
  <c r="J16" i="1"/>
  <c r="K39" i="3" s="1"/>
  <c r="K16" i="1"/>
  <c r="I39" i="3" s="1"/>
  <c r="H17" i="1"/>
  <c r="I17" i="1"/>
  <c r="J17" i="1"/>
  <c r="K40" i="3" s="1"/>
  <c r="K17" i="1"/>
  <c r="I40" i="3" s="1"/>
  <c r="H18" i="1"/>
  <c r="L18" i="1" s="1"/>
  <c r="G41" i="3" s="1"/>
  <c r="I18" i="1"/>
  <c r="M41" i="3" s="1"/>
  <c r="J18" i="1"/>
  <c r="K41" i="3" s="1"/>
  <c r="K18" i="1"/>
  <c r="I41" i="3" s="1"/>
  <c r="H19" i="1"/>
  <c r="I19" i="1"/>
  <c r="J19" i="1"/>
  <c r="K42" i="3" s="1"/>
  <c r="K19" i="1"/>
  <c r="I42" i="3" s="1"/>
  <c r="H20" i="1"/>
  <c r="I20" i="1"/>
  <c r="J20" i="1"/>
  <c r="K43" i="3" s="1"/>
  <c r="K20" i="1"/>
  <c r="I43" i="3" s="1"/>
  <c r="H21" i="1"/>
  <c r="I21" i="1"/>
  <c r="M44" i="3" s="1"/>
  <c r="J21" i="1"/>
  <c r="K44" i="3" s="1"/>
  <c r="K21" i="1"/>
  <c r="I44" i="3" s="1"/>
  <c r="H22" i="1"/>
  <c r="I22" i="1"/>
  <c r="J22" i="1"/>
  <c r="K45" i="3" s="1"/>
  <c r="K22" i="1"/>
  <c r="I45" i="3" s="1"/>
  <c r="H23" i="1"/>
  <c r="L23" i="1" s="1"/>
  <c r="G46" i="3" s="1"/>
  <c r="I23" i="1"/>
  <c r="J23" i="1"/>
  <c r="K46" i="3" s="1"/>
  <c r="K23" i="1"/>
  <c r="I46" i="3" s="1"/>
  <c r="H24" i="1"/>
  <c r="L24" i="1" s="1"/>
  <c r="G47" i="3" s="1"/>
  <c r="I24" i="1"/>
  <c r="J24" i="1"/>
  <c r="K47" i="3" s="1"/>
  <c r="K24" i="1"/>
  <c r="I47" i="3" s="1"/>
  <c r="H25" i="1"/>
  <c r="I25" i="1"/>
  <c r="J25" i="1"/>
  <c r="K48" i="3" s="1"/>
  <c r="K25" i="1"/>
  <c r="I48" i="3" s="1"/>
  <c r="H26" i="1"/>
  <c r="L26" i="1" s="1"/>
  <c r="G49" i="3" s="1"/>
  <c r="I26" i="1"/>
  <c r="J26" i="1"/>
  <c r="K49" i="3" s="1"/>
  <c r="K26" i="1"/>
  <c r="I49" i="3" s="1"/>
  <c r="H27" i="1"/>
  <c r="I27" i="1"/>
  <c r="J27" i="1"/>
  <c r="K50" i="3" s="1"/>
  <c r="K27" i="1"/>
  <c r="I50" i="3" s="1"/>
  <c r="H28" i="1"/>
  <c r="I28" i="1"/>
  <c r="M51" i="3" s="1"/>
  <c r="J28" i="1"/>
  <c r="K51" i="3" s="1"/>
  <c r="K28" i="1"/>
  <c r="I51" i="3" s="1"/>
  <c r="H29" i="1"/>
  <c r="L29" i="1" s="1"/>
  <c r="G52" i="3" s="1"/>
  <c r="I29" i="1"/>
  <c r="J29" i="1"/>
  <c r="K52" i="3" s="1"/>
  <c r="K29" i="1"/>
  <c r="I52" i="3" s="1"/>
  <c r="H30" i="1"/>
  <c r="I30" i="1"/>
  <c r="J30" i="1"/>
  <c r="K53" i="3" s="1"/>
  <c r="K30" i="1"/>
  <c r="I53" i="3" s="1"/>
  <c r="H31" i="1"/>
  <c r="I31" i="1"/>
  <c r="J31" i="1"/>
  <c r="K54" i="3" s="1"/>
  <c r="K31" i="1"/>
  <c r="I54" i="3" s="1"/>
  <c r="H32" i="1"/>
  <c r="I32" i="1"/>
  <c r="J32" i="1"/>
  <c r="K55" i="3" s="1"/>
  <c r="K32" i="1"/>
  <c r="I55" i="3" s="1"/>
  <c r="H33" i="1"/>
  <c r="I33" i="1"/>
  <c r="J33" i="1"/>
  <c r="K56" i="3" s="1"/>
  <c r="K33" i="1"/>
  <c r="I56" i="3" s="1"/>
  <c r="H34" i="1"/>
  <c r="L34" i="1" s="1"/>
  <c r="G57" i="3" s="1"/>
  <c r="I34" i="1"/>
  <c r="J34" i="1"/>
  <c r="K57" i="3" s="1"/>
  <c r="K34" i="1"/>
  <c r="I57" i="3" s="1"/>
  <c r="H35" i="1"/>
  <c r="I35" i="1"/>
  <c r="J35" i="1"/>
  <c r="K58" i="3" s="1"/>
  <c r="K35" i="1"/>
  <c r="I58" i="3" s="1"/>
  <c r="H36" i="1"/>
  <c r="L36" i="1" s="1"/>
  <c r="G59" i="3" s="1"/>
  <c r="I36" i="1"/>
  <c r="J36" i="1"/>
  <c r="K59" i="3" s="1"/>
  <c r="K36" i="1"/>
  <c r="I59" i="3" s="1"/>
  <c r="H37" i="1"/>
  <c r="I37" i="1"/>
  <c r="J37" i="1"/>
  <c r="K60" i="3" s="1"/>
  <c r="K37" i="1"/>
  <c r="I60" i="3" s="1"/>
  <c r="H38" i="1"/>
  <c r="I38" i="1"/>
  <c r="J38" i="1"/>
  <c r="K61" i="3" s="1"/>
  <c r="K38" i="1"/>
  <c r="I61" i="3" s="1"/>
  <c r="H39" i="1"/>
  <c r="L39" i="1" s="1"/>
  <c r="G62" i="3" s="1"/>
  <c r="I39" i="1"/>
  <c r="J39" i="1"/>
  <c r="K62" i="3" s="1"/>
  <c r="K39" i="1"/>
  <c r="I62" i="3" s="1"/>
  <c r="H40" i="1"/>
  <c r="I40" i="1"/>
  <c r="J40" i="1"/>
  <c r="K63" i="3" s="1"/>
  <c r="K40" i="1"/>
  <c r="I63" i="3" s="1"/>
  <c r="H41" i="1"/>
  <c r="L41" i="1" s="1"/>
  <c r="G64" i="3" s="1"/>
  <c r="I41" i="1"/>
  <c r="J41" i="1"/>
  <c r="K64" i="3" s="1"/>
  <c r="K41" i="1"/>
  <c r="I64" i="3" s="1"/>
  <c r="H42" i="1"/>
  <c r="I42" i="1"/>
  <c r="J42" i="1"/>
  <c r="K65" i="3" s="1"/>
  <c r="K42" i="1"/>
  <c r="I65" i="3" s="1"/>
  <c r="H43" i="1"/>
  <c r="I43" i="1"/>
  <c r="J43" i="1"/>
  <c r="K66" i="3" s="1"/>
  <c r="K43" i="1"/>
  <c r="I66" i="3" s="1"/>
  <c r="H44" i="1"/>
  <c r="L44" i="1" s="1"/>
  <c r="G67" i="3" s="1"/>
  <c r="I44" i="1"/>
  <c r="J44" i="1"/>
  <c r="K67" i="3" s="1"/>
  <c r="K44" i="1"/>
  <c r="I67" i="3" s="1"/>
  <c r="H45" i="1"/>
  <c r="I45" i="1"/>
  <c r="J45" i="1"/>
  <c r="K68" i="3" s="1"/>
  <c r="K45" i="1"/>
  <c r="I68" i="3" s="1"/>
  <c r="H46" i="1"/>
  <c r="L46" i="1" s="1"/>
  <c r="G69" i="3" s="1"/>
  <c r="I46" i="1"/>
  <c r="M69" i="3" s="1"/>
  <c r="J46" i="1"/>
  <c r="K69" i="3" s="1"/>
  <c r="K46" i="1"/>
  <c r="I69" i="3" s="1"/>
  <c r="Q3" i="1"/>
  <c r="R3" i="1"/>
  <c r="S26" i="3" s="1"/>
  <c r="S3" i="1"/>
  <c r="Q26" i="3" s="1"/>
  <c r="AC26" i="3" s="1"/>
  <c r="Q4" i="1"/>
  <c r="R4" i="1"/>
  <c r="S27" i="3" s="1"/>
  <c r="S4" i="1"/>
  <c r="Q27" i="3" s="1"/>
  <c r="AC27" i="3" s="1"/>
  <c r="Q5" i="1"/>
  <c r="R5" i="1"/>
  <c r="S28" i="3" s="1"/>
  <c r="S5" i="1"/>
  <c r="Q28" i="3" s="1"/>
  <c r="AC28" i="3" s="1"/>
  <c r="Q6" i="1"/>
  <c r="R6" i="1"/>
  <c r="S29" i="3" s="1"/>
  <c r="S6" i="1"/>
  <c r="Q29" i="3" s="1"/>
  <c r="AC29" i="3" s="1"/>
  <c r="Q7" i="1"/>
  <c r="R7" i="1"/>
  <c r="S30" i="3" s="1"/>
  <c r="S7" i="1"/>
  <c r="Q30" i="3" s="1"/>
  <c r="AC30" i="3" s="1"/>
  <c r="Q8" i="1"/>
  <c r="R8" i="1"/>
  <c r="S31" i="3" s="1"/>
  <c r="S8" i="1"/>
  <c r="Q31" i="3" s="1"/>
  <c r="AC31" i="3" s="1"/>
  <c r="Q9" i="1"/>
  <c r="R9" i="1"/>
  <c r="S32" i="3" s="1"/>
  <c r="S9" i="1"/>
  <c r="Q32" i="3" s="1"/>
  <c r="AC32" i="3" s="1"/>
  <c r="Q10" i="1"/>
  <c r="R10" i="1"/>
  <c r="S33" i="3" s="1"/>
  <c r="S10" i="1"/>
  <c r="Q33" i="3" s="1"/>
  <c r="AC33" i="3" s="1"/>
  <c r="Q11" i="1"/>
  <c r="U34" i="3" s="1"/>
  <c r="R11" i="1"/>
  <c r="S34" i="3" s="1"/>
  <c r="S11" i="1"/>
  <c r="Q34" i="3" s="1"/>
  <c r="AC34" i="3" s="1"/>
  <c r="Q12" i="1"/>
  <c r="R12" i="1"/>
  <c r="S35" i="3" s="1"/>
  <c r="S12" i="1"/>
  <c r="Q35" i="3" s="1"/>
  <c r="AC35" i="3" s="1"/>
  <c r="Q13" i="1"/>
  <c r="R13" i="1"/>
  <c r="S36" i="3" s="1"/>
  <c r="S13" i="1"/>
  <c r="Q36" i="3" s="1"/>
  <c r="AC36" i="3" s="1"/>
  <c r="Q14" i="1"/>
  <c r="R14" i="1"/>
  <c r="S37" i="3" s="1"/>
  <c r="S14" i="1"/>
  <c r="Q37" i="3" s="1"/>
  <c r="AC37" i="3" s="1"/>
  <c r="Q15" i="1"/>
  <c r="R15" i="1"/>
  <c r="S38" i="3" s="1"/>
  <c r="S15" i="1"/>
  <c r="Q38" i="3" s="1"/>
  <c r="AC38" i="3" s="1"/>
  <c r="Q16" i="1"/>
  <c r="R16" i="1"/>
  <c r="S39" i="3" s="1"/>
  <c r="S16" i="1"/>
  <c r="Q39" i="3" s="1"/>
  <c r="AC39" i="3" s="1"/>
  <c r="Q17" i="1"/>
  <c r="U40" i="3" s="1"/>
  <c r="R17" i="1"/>
  <c r="S40" i="3" s="1"/>
  <c r="S17" i="1"/>
  <c r="Q40" i="3" s="1"/>
  <c r="AC40" i="3" s="1"/>
  <c r="Q18" i="1"/>
  <c r="R18" i="1"/>
  <c r="S41" i="3" s="1"/>
  <c r="S18" i="1"/>
  <c r="Q41" i="3" s="1"/>
  <c r="AC41" i="3" s="1"/>
  <c r="Q19" i="1"/>
  <c r="R19" i="1"/>
  <c r="S42" i="3" s="1"/>
  <c r="S19" i="1"/>
  <c r="Q42" i="3" s="1"/>
  <c r="AC42" i="3" s="1"/>
  <c r="Q20" i="1"/>
  <c r="R20" i="1"/>
  <c r="S43" i="3" s="1"/>
  <c r="S20" i="1"/>
  <c r="Q43" i="3" s="1"/>
  <c r="AC43" i="3" s="1"/>
  <c r="Q21" i="1"/>
  <c r="R21" i="1"/>
  <c r="S44" i="3" s="1"/>
  <c r="S21" i="1"/>
  <c r="Q44" i="3" s="1"/>
  <c r="AC44" i="3" s="1"/>
  <c r="Q22" i="1"/>
  <c r="R22" i="1"/>
  <c r="S45" i="3" s="1"/>
  <c r="S22" i="1"/>
  <c r="Q45" i="3" s="1"/>
  <c r="AC45" i="3" s="1"/>
  <c r="Q23" i="1"/>
  <c r="R23" i="1"/>
  <c r="S46" i="3" s="1"/>
  <c r="S23" i="1"/>
  <c r="Q46" i="3" s="1"/>
  <c r="AC46" i="3" s="1"/>
  <c r="Q24" i="1"/>
  <c r="R24" i="1"/>
  <c r="S47" i="3" s="1"/>
  <c r="S24" i="1"/>
  <c r="Q47" i="3" s="1"/>
  <c r="AC47" i="3" s="1"/>
  <c r="Q25" i="1"/>
  <c r="R25" i="1"/>
  <c r="S48" i="3" s="1"/>
  <c r="S25" i="1"/>
  <c r="Q48" i="3" s="1"/>
  <c r="AC48" i="3" s="1"/>
  <c r="Q26" i="1"/>
  <c r="R26" i="1"/>
  <c r="S49" i="3" s="1"/>
  <c r="S26" i="1"/>
  <c r="Q49" i="3" s="1"/>
  <c r="AC49" i="3" s="1"/>
  <c r="Q27" i="1"/>
  <c r="R27" i="1"/>
  <c r="S50" i="3" s="1"/>
  <c r="S27" i="1"/>
  <c r="Q50" i="3" s="1"/>
  <c r="AC50" i="3" s="1"/>
  <c r="Q28" i="1"/>
  <c r="R28" i="1"/>
  <c r="S51" i="3" s="1"/>
  <c r="S28" i="1"/>
  <c r="Q51" i="3" s="1"/>
  <c r="AC51" i="3" s="1"/>
  <c r="Q29" i="1"/>
  <c r="R29" i="1"/>
  <c r="S52" i="3" s="1"/>
  <c r="S29" i="1"/>
  <c r="Q52" i="3" s="1"/>
  <c r="AC52" i="3" s="1"/>
  <c r="Q30" i="1"/>
  <c r="U53" i="3" s="1"/>
  <c r="R30" i="1"/>
  <c r="S53" i="3" s="1"/>
  <c r="S30" i="1"/>
  <c r="Q53" i="3" s="1"/>
  <c r="AC53" i="3" s="1"/>
  <c r="Q31" i="1"/>
  <c r="R31" i="1"/>
  <c r="S54" i="3" s="1"/>
  <c r="S31" i="1"/>
  <c r="Q54" i="3" s="1"/>
  <c r="AC54" i="3" s="1"/>
  <c r="Q32" i="1"/>
  <c r="R32" i="1"/>
  <c r="S55" i="3" s="1"/>
  <c r="S32" i="1"/>
  <c r="Q55" i="3" s="1"/>
  <c r="AC55" i="3" s="1"/>
  <c r="Q33" i="1"/>
  <c r="R33" i="1"/>
  <c r="S56" i="3" s="1"/>
  <c r="S33" i="1"/>
  <c r="Q56" i="3" s="1"/>
  <c r="AC56" i="3" s="1"/>
  <c r="Q34" i="1"/>
  <c r="R34" i="1"/>
  <c r="S57" i="3" s="1"/>
  <c r="S34" i="1"/>
  <c r="Q57" i="3" s="1"/>
  <c r="AC57" i="3" s="1"/>
  <c r="Q35" i="1"/>
  <c r="U58" i="3" s="1"/>
  <c r="R35" i="1"/>
  <c r="S58" i="3" s="1"/>
  <c r="S35" i="1"/>
  <c r="Q58" i="3" s="1"/>
  <c r="AC58" i="3" s="1"/>
  <c r="Q36" i="1"/>
  <c r="R36" i="1"/>
  <c r="S59" i="3" s="1"/>
  <c r="S36" i="1"/>
  <c r="Q59" i="3" s="1"/>
  <c r="AC59" i="3" s="1"/>
  <c r="Q37" i="1"/>
  <c r="R37" i="1"/>
  <c r="S60" i="3" s="1"/>
  <c r="S37" i="1"/>
  <c r="Q60" i="3" s="1"/>
  <c r="AC60" i="3" s="1"/>
  <c r="Q38" i="1"/>
  <c r="R38" i="1"/>
  <c r="S61" i="3" s="1"/>
  <c r="S38" i="1"/>
  <c r="Q61" i="3" s="1"/>
  <c r="AC61" i="3" s="1"/>
  <c r="Q39" i="1"/>
  <c r="R39" i="1"/>
  <c r="S62" i="3" s="1"/>
  <c r="S39" i="1"/>
  <c r="Q62" i="3" s="1"/>
  <c r="AC62" i="3" s="1"/>
  <c r="Q40" i="1"/>
  <c r="U63" i="3" s="1"/>
  <c r="R40" i="1"/>
  <c r="S63" i="3" s="1"/>
  <c r="S40" i="1"/>
  <c r="Q63" i="3" s="1"/>
  <c r="AC63" i="3" s="1"/>
  <c r="Q41" i="1"/>
  <c r="R41" i="1"/>
  <c r="S64" i="3" s="1"/>
  <c r="S41" i="1"/>
  <c r="Q64" i="3" s="1"/>
  <c r="AC64" i="3" s="1"/>
  <c r="Q42" i="1"/>
  <c r="R42" i="1"/>
  <c r="S65" i="3" s="1"/>
  <c r="S42" i="1"/>
  <c r="Q65" i="3" s="1"/>
  <c r="AC65" i="3" s="1"/>
  <c r="Q43" i="1"/>
  <c r="R43" i="1"/>
  <c r="S66" i="3" s="1"/>
  <c r="S43" i="1"/>
  <c r="Q66" i="3" s="1"/>
  <c r="AC66" i="3" s="1"/>
  <c r="Q44" i="1"/>
  <c r="R44" i="1"/>
  <c r="S67" i="3" s="1"/>
  <c r="S44" i="1"/>
  <c r="Q67" i="3" s="1"/>
  <c r="AC67" i="3" s="1"/>
  <c r="Q45" i="1"/>
  <c r="R45" i="1"/>
  <c r="S68" i="3" s="1"/>
  <c r="S45" i="1"/>
  <c r="Q68" i="3" s="1"/>
  <c r="AC68" i="3" s="1"/>
  <c r="Q46" i="1"/>
  <c r="U69" i="3" s="1"/>
  <c r="R46" i="1"/>
  <c r="S69" i="3" s="1"/>
  <c r="S46" i="1"/>
  <c r="Q69" i="3" s="1"/>
  <c r="AC69" i="3" s="1"/>
  <c r="Z3" i="1"/>
  <c r="AA26" i="3" s="1"/>
  <c r="Z4" i="1"/>
  <c r="AA27" i="3" s="1"/>
  <c r="Z5" i="1"/>
  <c r="AA28" i="3" s="1"/>
  <c r="Z6" i="1"/>
  <c r="AA29" i="3" s="1"/>
  <c r="Z7" i="1"/>
  <c r="AA30" i="3" s="1"/>
  <c r="Z8" i="1"/>
  <c r="AA31" i="3" s="1"/>
  <c r="Z9" i="1"/>
  <c r="AA32" i="3" s="1"/>
  <c r="Z10" i="1"/>
  <c r="AA33" i="3" s="1"/>
  <c r="Z11" i="1"/>
  <c r="AA34" i="3" s="1"/>
  <c r="Z12" i="1"/>
  <c r="AA35" i="3" s="1"/>
  <c r="Z13" i="1"/>
  <c r="AA36" i="3" s="1"/>
  <c r="Z14" i="1"/>
  <c r="AA37" i="3" s="1"/>
  <c r="Z15" i="1"/>
  <c r="AA38" i="3" s="1"/>
  <c r="Z16" i="1"/>
  <c r="AA39" i="3" s="1"/>
  <c r="Z17" i="1"/>
  <c r="AA40" i="3" s="1"/>
  <c r="Z18" i="1"/>
  <c r="AA41" i="3" s="1"/>
  <c r="Z19" i="1"/>
  <c r="AA42" i="3" s="1"/>
  <c r="Z20" i="1"/>
  <c r="AA43" i="3" s="1"/>
  <c r="Z21" i="1"/>
  <c r="AA44" i="3" s="1"/>
  <c r="Z22" i="1"/>
  <c r="AA45" i="3" s="1"/>
  <c r="Z23" i="1"/>
  <c r="AA46" i="3" s="1"/>
  <c r="Z24" i="1"/>
  <c r="AA47" i="3" s="1"/>
  <c r="Z25" i="1"/>
  <c r="AA48" i="3" s="1"/>
  <c r="Z26" i="1"/>
  <c r="AA49" i="3" s="1"/>
  <c r="Z27" i="1"/>
  <c r="AA50" i="3" s="1"/>
  <c r="Z28" i="1"/>
  <c r="AA51" i="3" s="1"/>
  <c r="Z29" i="1"/>
  <c r="AA52" i="3" s="1"/>
  <c r="Z30" i="1"/>
  <c r="AA53" i="3" s="1"/>
  <c r="Z31" i="1"/>
  <c r="AA54" i="3" s="1"/>
  <c r="Z32" i="1"/>
  <c r="AA55" i="3" s="1"/>
  <c r="Z33" i="1"/>
  <c r="AA56" i="3" s="1"/>
  <c r="Z34" i="1"/>
  <c r="AA57" i="3" s="1"/>
  <c r="Z35" i="1"/>
  <c r="AA58" i="3" s="1"/>
  <c r="Z36" i="1"/>
  <c r="AA59" i="3" s="1"/>
  <c r="Z37" i="1"/>
  <c r="AA60" i="3" s="1"/>
  <c r="Z38" i="1"/>
  <c r="AA61" i="3" s="1"/>
  <c r="Z39" i="1"/>
  <c r="AA62" i="3" s="1"/>
  <c r="Z40" i="1"/>
  <c r="AA63" i="3" s="1"/>
  <c r="Z41" i="1"/>
  <c r="AA64" i="3" s="1"/>
  <c r="Z42" i="1"/>
  <c r="AA65" i="3" s="1"/>
  <c r="Z43" i="1"/>
  <c r="AA66" i="3" s="1"/>
  <c r="Z44" i="1"/>
  <c r="AA67" i="3" s="1"/>
  <c r="Z45" i="1"/>
  <c r="AA68" i="3" s="1"/>
  <c r="Z46" i="1"/>
  <c r="AA69" i="3" s="1"/>
  <c r="AB3" i="1"/>
  <c r="W26" i="3" s="1"/>
  <c r="AB4" i="1"/>
  <c r="W27" i="3" s="1"/>
  <c r="AB5" i="1"/>
  <c r="W28" i="3" s="1"/>
  <c r="AB6" i="1"/>
  <c r="W29" i="3" s="1"/>
  <c r="AB7" i="1"/>
  <c r="W30" i="3" s="1"/>
  <c r="AB8" i="1"/>
  <c r="W31" i="3" s="1"/>
  <c r="AB9" i="1"/>
  <c r="W32" i="3" s="1"/>
  <c r="AB10" i="1"/>
  <c r="W33" i="3" s="1"/>
  <c r="AB11" i="1"/>
  <c r="W34" i="3" s="1"/>
  <c r="AB12" i="1"/>
  <c r="W35" i="3" s="1"/>
  <c r="AB13" i="1"/>
  <c r="W36" i="3" s="1"/>
  <c r="AB14" i="1"/>
  <c r="W37" i="3" s="1"/>
  <c r="AB15" i="1"/>
  <c r="W38" i="3" s="1"/>
  <c r="AB16" i="1"/>
  <c r="W39" i="3" s="1"/>
  <c r="AB17" i="1"/>
  <c r="W40" i="3" s="1"/>
  <c r="AB18" i="1"/>
  <c r="W41" i="3" s="1"/>
  <c r="AB19" i="1"/>
  <c r="W42" i="3" s="1"/>
  <c r="AB20" i="1"/>
  <c r="W43" i="3" s="1"/>
  <c r="AB21" i="1"/>
  <c r="W44" i="3" s="1"/>
  <c r="AB22" i="1"/>
  <c r="W45" i="3" s="1"/>
  <c r="AB23" i="1"/>
  <c r="W46" i="3" s="1"/>
  <c r="AB24" i="1"/>
  <c r="W47" i="3" s="1"/>
  <c r="AB25" i="1"/>
  <c r="W48" i="3" s="1"/>
  <c r="AB26" i="1"/>
  <c r="W49" i="3" s="1"/>
  <c r="AB27" i="1"/>
  <c r="W50" i="3" s="1"/>
  <c r="AB28" i="1"/>
  <c r="W51" i="3" s="1"/>
  <c r="AB29" i="1"/>
  <c r="W52" i="3" s="1"/>
  <c r="AB30" i="1"/>
  <c r="W53" i="3" s="1"/>
  <c r="AB31" i="1"/>
  <c r="W54" i="3" s="1"/>
  <c r="AB32" i="1"/>
  <c r="W55" i="3" s="1"/>
  <c r="AB33" i="1"/>
  <c r="W56" i="3" s="1"/>
  <c r="AB34" i="1"/>
  <c r="W57" i="3" s="1"/>
  <c r="AB35" i="1"/>
  <c r="W58" i="3" s="1"/>
  <c r="AB36" i="1"/>
  <c r="W59" i="3" s="1"/>
  <c r="AB37" i="1"/>
  <c r="W60" i="3" s="1"/>
  <c r="AB38" i="1"/>
  <c r="W61" i="3" s="1"/>
  <c r="AB39" i="1"/>
  <c r="W62" i="3" s="1"/>
  <c r="AB40" i="1"/>
  <c r="W63" i="3" s="1"/>
  <c r="AB41" i="1"/>
  <c r="W64" i="3" s="1"/>
  <c r="AB42" i="1"/>
  <c r="W65" i="3" s="1"/>
  <c r="AB43" i="1"/>
  <c r="W66" i="3" s="1"/>
  <c r="AB44" i="1"/>
  <c r="W67" i="3" s="1"/>
  <c r="AB45" i="1"/>
  <c r="W68" i="3" s="1"/>
  <c r="AB46" i="1"/>
  <c r="W69" i="3" s="1"/>
  <c r="AG3" i="1"/>
  <c r="AE26" i="3" s="1"/>
  <c r="AG4" i="1"/>
  <c r="AE27" i="3" s="1"/>
  <c r="AG5" i="1"/>
  <c r="AE28" i="3" s="1"/>
  <c r="AG6" i="1"/>
  <c r="AE29" i="3" s="1"/>
  <c r="AG7" i="1"/>
  <c r="AE30" i="3" s="1"/>
  <c r="AG8" i="1"/>
  <c r="AE31" i="3" s="1"/>
  <c r="AG9" i="1"/>
  <c r="AE32" i="3" s="1"/>
  <c r="AG10" i="1"/>
  <c r="AE33" i="3" s="1"/>
  <c r="AG11" i="1"/>
  <c r="AE34" i="3" s="1"/>
  <c r="AG12" i="1"/>
  <c r="AE35" i="3" s="1"/>
  <c r="AG13" i="1"/>
  <c r="AE36" i="3" s="1"/>
  <c r="AG14" i="1"/>
  <c r="AE37" i="3" s="1"/>
  <c r="AG15" i="1"/>
  <c r="AE38" i="3" s="1"/>
  <c r="AG16" i="1"/>
  <c r="AE39" i="3" s="1"/>
  <c r="AG17" i="1"/>
  <c r="AE40" i="3" s="1"/>
  <c r="AG18" i="1"/>
  <c r="AE41" i="3" s="1"/>
  <c r="AG19" i="1"/>
  <c r="AE42" i="3" s="1"/>
  <c r="AG20" i="1"/>
  <c r="AE43" i="3" s="1"/>
  <c r="AG21" i="1"/>
  <c r="AE44" i="3" s="1"/>
  <c r="AG22" i="1"/>
  <c r="AE45" i="3" s="1"/>
  <c r="AG23" i="1"/>
  <c r="AE46" i="3" s="1"/>
  <c r="AG24" i="1"/>
  <c r="AE47" i="3" s="1"/>
  <c r="AG25" i="1"/>
  <c r="AE48" i="3" s="1"/>
  <c r="AG26" i="1"/>
  <c r="AE49" i="3" s="1"/>
  <c r="AG27" i="1"/>
  <c r="AE50" i="3" s="1"/>
  <c r="AG28" i="1"/>
  <c r="AE51" i="3" s="1"/>
  <c r="AG29" i="1"/>
  <c r="AE52" i="3" s="1"/>
  <c r="AG30" i="1"/>
  <c r="AE53" i="3" s="1"/>
  <c r="AG31" i="1"/>
  <c r="AE54" i="3" s="1"/>
  <c r="AG32" i="1"/>
  <c r="AE55" i="3" s="1"/>
  <c r="AG33" i="1"/>
  <c r="AE56" i="3" s="1"/>
  <c r="AG34" i="1"/>
  <c r="AE57" i="3" s="1"/>
  <c r="AG35" i="1"/>
  <c r="AE58" i="3" s="1"/>
  <c r="AG36" i="1"/>
  <c r="AE59" i="3" s="1"/>
  <c r="AG37" i="1"/>
  <c r="AE60" i="3" s="1"/>
  <c r="AG38" i="1"/>
  <c r="AE61" i="3" s="1"/>
  <c r="AG39" i="1"/>
  <c r="AE62" i="3" s="1"/>
  <c r="AG40" i="1"/>
  <c r="AE63" i="3" s="1"/>
  <c r="AG41" i="1"/>
  <c r="AE64" i="3" s="1"/>
  <c r="AG42" i="1"/>
  <c r="AE65" i="3" s="1"/>
  <c r="AG43" i="1"/>
  <c r="AE66" i="3" s="1"/>
  <c r="AG44" i="1"/>
  <c r="AE67" i="3" s="1"/>
  <c r="AG45" i="1"/>
  <c r="AE68" i="3" s="1"/>
  <c r="AG46" i="1"/>
  <c r="AE69" i="3" s="1"/>
  <c r="L55" i="1" l="1"/>
  <c r="G78" i="3" s="1"/>
  <c r="L54" i="1"/>
  <c r="G77" i="3" s="1"/>
  <c r="L59" i="1"/>
  <c r="G82" i="3" s="1"/>
  <c r="L58" i="1"/>
  <c r="G81" i="3" s="1"/>
  <c r="T58" i="1"/>
  <c r="O81" i="3" s="1"/>
  <c r="N81" i="3"/>
  <c r="L61" i="1"/>
  <c r="L56" i="1"/>
  <c r="G79" i="3" s="1"/>
  <c r="L49" i="1"/>
  <c r="G72" i="3" s="1"/>
  <c r="F72" i="3"/>
  <c r="W60" i="1"/>
  <c r="S83" i="3"/>
  <c r="W48" i="1"/>
  <c r="Q71" i="3"/>
  <c r="AC71" i="3" s="1"/>
  <c r="T61" i="1"/>
  <c r="O84" i="3" s="1"/>
  <c r="N84" i="3"/>
  <c r="L51" i="1"/>
  <c r="F74" i="3"/>
  <c r="T60" i="1"/>
  <c r="O83" i="3" s="1"/>
  <c r="N83" i="3"/>
  <c r="T54" i="1"/>
  <c r="O77" i="3" s="1"/>
  <c r="N77" i="3"/>
  <c r="T51" i="1"/>
  <c r="O74" i="3" s="1"/>
  <c r="N74" i="3"/>
  <c r="T48" i="1"/>
  <c r="O71" i="3" s="1"/>
  <c r="N71" i="3"/>
  <c r="T57" i="1"/>
  <c r="O80" i="3" s="1"/>
  <c r="N80" i="3"/>
  <c r="T55" i="1"/>
  <c r="O78" i="3" s="1"/>
  <c r="N78" i="3"/>
  <c r="L48" i="1"/>
  <c r="F71" i="3"/>
  <c r="W62" i="1"/>
  <c r="U85" i="3"/>
  <c r="L60" i="1"/>
  <c r="F83" i="3"/>
  <c r="L57" i="1"/>
  <c r="F80" i="3"/>
  <c r="L47" i="1"/>
  <c r="G70" i="3" s="1"/>
  <c r="T62" i="1"/>
  <c r="O85" i="3" s="1"/>
  <c r="N85" i="3"/>
  <c r="W49" i="1"/>
  <c r="W61" i="1"/>
  <c r="T53" i="1"/>
  <c r="O76" i="3" s="1"/>
  <c r="N76" i="3"/>
  <c r="L53" i="1"/>
  <c r="G76" i="3" s="1"/>
  <c r="F76" i="3"/>
  <c r="L50" i="1"/>
  <c r="G73" i="3" s="1"/>
  <c r="T59" i="1"/>
  <c r="O82" i="3" s="1"/>
  <c r="N82" i="3"/>
  <c r="T47" i="1"/>
  <c r="O70" i="3" s="1"/>
  <c r="N70" i="3"/>
  <c r="T52" i="1"/>
  <c r="O75" i="3" s="1"/>
  <c r="N75" i="3"/>
  <c r="T50" i="1"/>
  <c r="O73" i="3" s="1"/>
  <c r="N73" i="3"/>
  <c r="L52" i="1"/>
  <c r="G75" i="3" s="1"/>
  <c r="T56" i="1"/>
  <c r="O79" i="3" s="1"/>
  <c r="N79" i="3"/>
  <c r="L62" i="1"/>
  <c r="G85" i="3" s="1"/>
  <c r="W58" i="1"/>
  <c r="Q81" i="3"/>
  <c r="AC81" i="3" s="1"/>
  <c r="W55" i="1"/>
  <c r="U78" i="3"/>
  <c r="T49" i="1"/>
  <c r="O72" i="3" s="1"/>
  <c r="N72" i="3"/>
  <c r="W52" i="1"/>
  <c r="W47" i="1"/>
  <c r="W54" i="1"/>
  <c r="W50" i="1"/>
  <c r="W56" i="1"/>
  <c r="W51" i="1"/>
  <c r="W57" i="1"/>
  <c r="W53" i="1"/>
  <c r="W59" i="1"/>
  <c r="W30" i="1"/>
  <c r="F30" i="3"/>
  <c r="W31" i="1"/>
  <c r="V18" i="1"/>
  <c r="W40" i="1"/>
  <c r="W29" i="1"/>
  <c r="T29" i="1"/>
  <c r="O52" i="3" s="1"/>
  <c r="M54" i="3"/>
  <c r="W8" i="1"/>
  <c r="N69" i="3"/>
  <c r="F57" i="3"/>
  <c r="W6" i="1"/>
  <c r="W44" i="1"/>
  <c r="T28" i="1"/>
  <c r="O51" i="3" s="1"/>
  <c r="W34" i="1"/>
  <c r="V9" i="1"/>
  <c r="W35" i="1"/>
  <c r="W11" i="1"/>
  <c r="W43" i="1"/>
  <c r="W32" i="1"/>
  <c r="T16" i="1"/>
  <c r="O39" i="3" s="1"/>
  <c r="T14" i="1"/>
  <c r="O37" i="3" s="1"/>
  <c r="N37" i="3"/>
  <c r="N31" i="3"/>
  <c r="T8" i="1"/>
  <c r="O31" i="3" s="1"/>
  <c r="T39" i="1"/>
  <c r="O62" i="3" s="1"/>
  <c r="L27" i="1"/>
  <c r="G50" i="3" s="1"/>
  <c r="F50" i="3"/>
  <c r="N46" i="3"/>
  <c r="T23" i="1"/>
  <c r="O46" i="3" s="1"/>
  <c r="W18" i="1"/>
  <c r="U41" i="3"/>
  <c r="M65" i="3"/>
  <c r="L22" i="1"/>
  <c r="G45" i="3" s="1"/>
  <c r="F45" i="3"/>
  <c r="W28" i="1"/>
  <c r="U51" i="3"/>
  <c r="T22" i="1"/>
  <c r="O45" i="3" s="1"/>
  <c r="T13" i="1"/>
  <c r="O36" i="3" s="1"/>
  <c r="U66" i="3"/>
  <c r="T34" i="1"/>
  <c r="O57" i="3" s="1"/>
  <c r="L15" i="1"/>
  <c r="G38" i="3" s="1"/>
  <c r="M27" i="3"/>
  <c r="M42" i="3"/>
  <c r="F44" i="3"/>
  <c r="L21" i="1"/>
  <c r="G44" i="3" s="1"/>
  <c r="T32" i="1"/>
  <c r="O55" i="3" s="1"/>
  <c r="N67" i="3"/>
  <c r="T10" i="1"/>
  <c r="O33" i="3" s="1"/>
  <c r="N33" i="3"/>
  <c r="W41" i="1"/>
  <c r="U64" i="3"/>
  <c r="W12" i="1"/>
  <c r="U35" i="3"/>
  <c r="L28" i="1"/>
  <c r="G51" i="3" s="1"/>
  <c r="F51" i="3"/>
  <c r="T20" i="1"/>
  <c r="O43" i="3" s="1"/>
  <c r="N60" i="3"/>
  <c r="U28" i="3"/>
  <c r="W5" i="1"/>
  <c r="N47" i="3"/>
  <c r="T24" i="1"/>
  <c r="O47" i="3" s="1"/>
  <c r="T18" i="1"/>
  <c r="O41" i="3" s="1"/>
  <c r="F67" i="3"/>
  <c r="N66" i="3"/>
  <c r="M60" i="3"/>
  <c r="T31" i="1"/>
  <c r="O54" i="3" s="1"/>
  <c r="N54" i="3"/>
  <c r="T35" i="1"/>
  <c r="O58" i="3" s="1"/>
  <c r="F49" i="3"/>
  <c r="M66" i="3"/>
  <c r="M50" i="3"/>
  <c r="T5" i="1"/>
  <c r="O28" i="3" s="1"/>
  <c r="M34" i="3"/>
  <c r="M26" i="3"/>
  <c r="N49" i="3"/>
  <c r="T26" i="1"/>
  <c r="O49" i="3" s="1"/>
  <c r="W27" i="1"/>
  <c r="U50" i="3"/>
  <c r="W36" i="1"/>
  <c r="U59" i="3"/>
  <c r="F59" i="3"/>
  <c r="F31" i="3"/>
  <c r="W15" i="1"/>
  <c r="U38" i="3"/>
  <c r="W45" i="1"/>
  <c r="U68" i="3"/>
  <c r="W17" i="1"/>
  <c r="N65" i="3"/>
  <c r="F46" i="3"/>
  <c r="M40" i="3"/>
  <c r="N48" i="3"/>
  <c r="T25" i="1"/>
  <c r="O48" i="3" s="1"/>
  <c r="M43" i="3"/>
  <c r="T38" i="1"/>
  <c r="O61" i="3" s="1"/>
  <c r="T7" i="1"/>
  <c r="O30" i="3" s="1"/>
  <c r="M38" i="3"/>
  <c r="F52" i="3"/>
  <c r="T30" i="1"/>
  <c r="O53" i="3" s="1"/>
  <c r="N68" i="3"/>
  <c r="T45" i="1"/>
  <c r="O68" i="3" s="1"/>
  <c r="N34" i="3"/>
  <c r="T11" i="1"/>
  <c r="O34" i="3" s="1"/>
  <c r="T6" i="1"/>
  <c r="O29" i="3" s="1"/>
  <c r="W23" i="1"/>
  <c r="U46" i="3"/>
  <c r="L35" i="1"/>
  <c r="G58" i="3" s="1"/>
  <c r="F58" i="3"/>
  <c r="M48" i="3"/>
  <c r="W39" i="1"/>
  <c r="U62" i="3"/>
  <c r="W21" i="1"/>
  <c r="U44" i="3"/>
  <c r="W13" i="1"/>
  <c r="U36" i="3"/>
  <c r="W7" i="1"/>
  <c r="U30" i="3"/>
  <c r="M56" i="3"/>
  <c r="W16" i="1"/>
  <c r="U39" i="3"/>
  <c r="W3" i="1"/>
  <c r="U26" i="3"/>
  <c r="F41" i="3"/>
  <c r="F32" i="3"/>
  <c r="N56" i="3"/>
  <c r="U52" i="3"/>
  <c r="M39" i="3"/>
  <c r="L13" i="1"/>
  <c r="G36" i="3" s="1"/>
  <c r="F36" i="3"/>
  <c r="V7" i="1"/>
  <c r="M30" i="3"/>
  <c r="M28" i="3"/>
  <c r="T2" i="1"/>
  <c r="N25" i="3"/>
  <c r="T41" i="1"/>
  <c r="O64" i="3" s="1"/>
  <c r="N64" i="3"/>
  <c r="N40" i="3"/>
  <c r="T17" i="1"/>
  <c r="O40" i="3" s="1"/>
  <c r="F69" i="3"/>
  <c r="W14" i="1"/>
  <c r="U37" i="3"/>
  <c r="W9" i="1"/>
  <c r="U32" i="3"/>
  <c r="F63" i="3"/>
  <c r="L40" i="1"/>
  <c r="G63" i="3" s="1"/>
  <c r="L31" i="1"/>
  <c r="G54" i="3" s="1"/>
  <c r="F54" i="3"/>
  <c r="V23" i="1"/>
  <c r="M46" i="3"/>
  <c r="W42" i="1"/>
  <c r="U65" i="3"/>
  <c r="L25" i="1"/>
  <c r="G48" i="3" s="1"/>
  <c r="F48" i="3"/>
  <c r="N63" i="3"/>
  <c r="T40" i="1"/>
  <c r="O63" i="3" s="1"/>
  <c r="N38" i="3"/>
  <c r="T15" i="1"/>
  <c r="O38" i="3" s="1"/>
  <c r="N32" i="3"/>
  <c r="T9" i="1"/>
  <c r="O32" i="3" s="1"/>
  <c r="L32" i="1"/>
  <c r="G55" i="3" s="1"/>
  <c r="F55" i="3"/>
  <c r="L19" i="1"/>
  <c r="G42" i="3" s="1"/>
  <c r="F42" i="3"/>
  <c r="U67" i="3"/>
  <c r="W33" i="1"/>
  <c r="U56" i="3"/>
  <c r="W22" i="1"/>
  <c r="U45" i="3"/>
  <c r="L42" i="1"/>
  <c r="G65" i="3" s="1"/>
  <c r="F65" i="3"/>
  <c r="V39" i="1"/>
  <c r="M62" i="3"/>
  <c r="M45" i="3"/>
  <c r="L4" i="1"/>
  <c r="G27" i="3" s="1"/>
  <c r="F27" i="3"/>
  <c r="N50" i="3"/>
  <c r="T27" i="1"/>
  <c r="O50" i="3" s="1"/>
  <c r="N35" i="3"/>
  <c r="T12" i="1"/>
  <c r="O35" i="3" s="1"/>
  <c r="W38" i="1"/>
  <c r="U61" i="3"/>
  <c r="W26" i="1"/>
  <c r="U49" i="3"/>
  <c r="L45" i="1"/>
  <c r="G68" i="3" s="1"/>
  <c r="F68" i="3"/>
  <c r="V41" i="1"/>
  <c r="M64" i="3"/>
  <c r="V36" i="1"/>
  <c r="M59" i="3"/>
  <c r="U57" i="3"/>
  <c r="L33" i="1"/>
  <c r="G56" i="3" s="1"/>
  <c r="F56" i="3"/>
  <c r="L10" i="1"/>
  <c r="F33" i="3"/>
  <c r="V8" i="1"/>
  <c r="M31" i="3"/>
  <c r="L37" i="1"/>
  <c r="G60" i="3" s="1"/>
  <c r="F60" i="3"/>
  <c r="V44" i="1"/>
  <c r="M67" i="3"/>
  <c r="W10" i="1"/>
  <c r="U33" i="3"/>
  <c r="L14" i="1"/>
  <c r="G37" i="3" s="1"/>
  <c r="F37" i="3"/>
  <c r="T36" i="1"/>
  <c r="O59" i="3" s="1"/>
  <c r="N59" i="3"/>
  <c r="T21" i="1"/>
  <c r="O44" i="3" s="1"/>
  <c r="N44" i="3"/>
  <c r="F47" i="3"/>
  <c r="L30" i="1"/>
  <c r="G53" i="3" s="1"/>
  <c r="F53" i="3"/>
  <c r="U55" i="3"/>
  <c r="W24" i="1"/>
  <c r="U47" i="3"/>
  <c r="M49" i="3"/>
  <c r="V26" i="1"/>
  <c r="L11" i="1"/>
  <c r="G34" i="3" s="1"/>
  <c r="F34" i="3"/>
  <c r="M29" i="3"/>
  <c r="T19" i="1"/>
  <c r="O42" i="3" s="1"/>
  <c r="N42" i="3"/>
  <c r="N27" i="3"/>
  <c r="T4" i="1"/>
  <c r="O27" i="3" s="1"/>
  <c r="M36" i="3"/>
  <c r="U60" i="3"/>
  <c r="W37" i="1"/>
  <c r="L43" i="1"/>
  <c r="G66" i="3" s="1"/>
  <c r="F66" i="3"/>
  <c r="M63" i="3"/>
  <c r="L20" i="1"/>
  <c r="G43" i="3" s="1"/>
  <c r="F43" i="3"/>
  <c r="L6" i="1"/>
  <c r="G29" i="3" s="1"/>
  <c r="F29" i="3"/>
  <c r="N26" i="3"/>
  <c r="T3" i="1"/>
  <c r="O26" i="3" s="1"/>
  <c r="M58" i="3"/>
  <c r="W19" i="1"/>
  <c r="U42" i="3"/>
  <c r="M61" i="3"/>
  <c r="V34" i="1"/>
  <c r="M57" i="3"/>
  <c r="V24" i="1"/>
  <c r="M47" i="3"/>
  <c r="M37" i="3"/>
  <c r="L3" i="1"/>
  <c r="G26" i="3" s="1"/>
  <c r="F26" i="3"/>
  <c r="L12" i="1"/>
  <c r="G35" i="3" s="1"/>
  <c r="F35" i="3"/>
  <c r="W25" i="1"/>
  <c r="U48" i="3"/>
  <c r="W4" i="1"/>
  <c r="U27" i="3"/>
  <c r="V29" i="1"/>
  <c r="M52" i="3"/>
  <c r="L16" i="1"/>
  <c r="G39" i="3" s="1"/>
  <c r="F39" i="3"/>
  <c r="L5" i="1"/>
  <c r="G28" i="3" s="1"/>
  <c r="F28" i="3"/>
  <c r="M68" i="3"/>
  <c r="U54" i="3"/>
  <c r="M35" i="3"/>
  <c r="U31" i="3"/>
  <c r="W20" i="1"/>
  <c r="U43" i="3"/>
  <c r="F64" i="3"/>
  <c r="F62" i="3"/>
  <c r="L38" i="1"/>
  <c r="G61" i="3" s="1"/>
  <c r="F61" i="3"/>
  <c r="M53" i="3"/>
  <c r="L17" i="1"/>
  <c r="G40" i="3" s="1"/>
  <c r="F40" i="3"/>
  <c r="M55" i="3"/>
  <c r="U29" i="3"/>
  <c r="W46" i="1"/>
  <c r="V46" i="1"/>
  <c r="V55" i="1" l="1"/>
  <c r="V58" i="1"/>
  <c r="V59" i="1"/>
  <c r="V50" i="1"/>
  <c r="V52" i="1"/>
  <c r="V54" i="1"/>
  <c r="V49" i="1"/>
  <c r="V56" i="1"/>
  <c r="V47" i="1"/>
  <c r="G74" i="3"/>
  <c r="V51" i="1"/>
  <c r="G80" i="3"/>
  <c r="V57" i="1"/>
  <c r="G84" i="3"/>
  <c r="V61" i="1"/>
  <c r="G71" i="3"/>
  <c r="V48" i="1"/>
  <c r="G83" i="3"/>
  <c r="V60" i="1"/>
  <c r="V53" i="1"/>
  <c r="V62" i="1"/>
  <c r="O25" i="3"/>
  <c r="V6" i="1"/>
  <c r="V31" i="1"/>
  <c r="V43" i="1"/>
  <c r="V20" i="1"/>
  <c r="V32" i="1"/>
  <c r="V35" i="1"/>
  <c r="V42" i="1"/>
  <c r="V11" i="1"/>
  <c r="V17" i="1"/>
  <c r="V21" i="1"/>
  <c r="V25" i="1"/>
  <c r="V14" i="1"/>
  <c r="V27" i="1"/>
  <c r="V15" i="1"/>
  <c r="V22" i="1"/>
  <c r="V30" i="1"/>
  <c r="V38" i="1"/>
  <c r="V5" i="1"/>
  <c r="V16" i="1"/>
  <c r="V45" i="1"/>
  <c r="V3" i="1"/>
  <c r="V37" i="1"/>
  <c r="V4" i="1"/>
  <c r="V13" i="1"/>
  <c r="V40" i="1"/>
  <c r="V12" i="1"/>
  <c r="V28" i="1"/>
  <c r="G33" i="3"/>
  <c r="V10" i="1"/>
  <c r="V33" i="1"/>
  <c r="V19" i="1"/>
  <c r="AG2" i="1"/>
  <c r="AD25" i="3" l="1"/>
  <c r="AE25" i="3"/>
  <c r="W25" i="3"/>
  <c r="Z25" i="3"/>
  <c r="Z2" i="1" l="1"/>
  <c r="AA25" i="3" s="1"/>
  <c r="D25" i="3" l="1"/>
  <c r="AE14" i="3" l="1"/>
  <c r="AD14" i="3"/>
  <c r="O14" i="3"/>
  <c r="AC13" i="3"/>
  <c r="O13" i="3"/>
  <c r="N14" i="3"/>
  <c r="AB13" i="3"/>
  <c r="N13" i="3"/>
  <c r="AA14" i="3"/>
  <c r="AA13" i="3"/>
  <c r="M13" i="3"/>
  <c r="Z14" i="3"/>
  <c r="Z13" i="3"/>
  <c r="L13" i="3"/>
  <c r="Y14" i="3"/>
  <c r="Y13" i="3"/>
  <c r="K13" i="3"/>
  <c r="X14" i="3"/>
  <c r="X13" i="3"/>
  <c r="J13" i="3"/>
  <c r="W14" i="3"/>
  <c r="W13" i="3"/>
  <c r="I13" i="3"/>
  <c r="V14" i="3"/>
  <c r="V13" i="3"/>
  <c r="H13" i="3"/>
  <c r="U13" i="3"/>
  <c r="G13" i="3"/>
  <c r="T13" i="3"/>
  <c r="F13" i="3"/>
  <c r="S13" i="3"/>
  <c r="E13" i="3"/>
  <c r="R14" i="3"/>
  <c r="D14" i="3"/>
  <c r="R13" i="3"/>
  <c r="D13" i="3"/>
  <c r="AE13" i="3"/>
  <c r="Q13" i="3"/>
  <c r="P14" i="3"/>
  <c r="AD13" i="3"/>
  <c r="P13" i="3"/>
  <c r="AB14" i="3"/>
  <c r="B25" i="3"/>
  <c r="C25" i="3"/>
  <c r="E25" i="3"/>
  <c r="E14" i="3" s="1"/>
  <c r="H25" i="3"/>
  <c r="H14" i="3" s="1"/>
  <c r="J25" i="3"/>
  <c r="J14" i="3" s="1"/>
  <c r="L25" i="3"/>
  <c r="L14" i="3" s="1"/>
  <c r="T25" i="3"/>
  <c r="T14" i="3" s="1"/>
  <c r="N15" i="3" l="1"/>
  <c r="X15" i="3"/>
  <c r="Y15" i="3"/>
  <c r="O15" i="3"/>
  <c r="W15" i="3"/>
  <c r="V15" i="3"/>
  <c r="Z15" i="3"/>
  <c r="AA15" i="3"/>
  <c r="T15" i="3"/>
  <c r="L15" i="3"/>
  <c r="H15" i="3"/>
  <c r="E15" i="3"/>
  <c r="AE15" i="3"/>
  <c r="J15" i="3"/>
  <c r="AD15" i="3"/>
  <c r="D15" i="3"/>
  <c r="S2" i="1" l="1"/>
  <c r="R2" i="1"/>
  <c r="Q2" i="1"/>
  <c r="K2" i="1"/>
  <c r="J2" i="1"/>
  <c r="I2" i="1"/>
  <c r="H2" i="1"/>
  <c r="Q25" i="3" l="1"/>
  <c r="S25" i="3"/>
  <c r="S14" i="3" s="1"/>
  <c r="W2" i="1"/>
  <c r="K25" i="3"/>
  <c r="K14" i="3" s="1"/>
  <c r="U25" i="3"/>
  <c r="U14" i="3" s="1"/>
  <c r="M25" i="3"/>
  <c r="M14" i="3" s="1"/>
  <c r="I25" i="3"/>
  <c r="I14" i="3" s="1"/>
  <c r="L2" i="1"/>
  <c r="F25" i="3"/>
  <c r="F14" i="3" s="1"/>
  <c r="AC14" i="3" l="1"/>
  <c r="Q14" i="3"/>
  <c r="F15" i="3"/>
  <c r="K15" i="3"/>
  <c r="M15" i="3"/>
  <c r="U15" i="3"/>
  <c r="I15" i="3"/>
  <c r="R15" i="3"/>
  <c r="G25" i="3"/>
  <c r="G14" i="3" s="1"/>
  <c r="AB25" i="3"/>
  <c r="P15" i="3" l="1"/>
  <c r="AB15" i="3"/>
  <c r="S15" i="3"/>
  <c r="G15" i="3"/>
  <c r="AC15" i="3" l="1"/>
  <c r="Q15" i="3"/>
  <c r="AC25" i="3"/>
  <c r="V2" i="1"/>
</calcChain>
</file>

<file path=xl/sharedStrings.xml><?xml version="1.0" encoding="utf-8"?>
<sst xmlns="http://schemas.openxmlformats.org/spreadsheetml/2006/main" count="712" uniqueCount="231">
  <si>
    <t>Summary Table</t>
  </si>
  <si>
    <t>Level 1 SFRA Local Plan Sites Assessment</t>
  </si>
  <si>
    <t>Fluvial Flood Zone Coverage</t>
  </si>
  <si>
    <t>Risk of Flooding from Surface Water</t>
  </si>
  <si>
    <t>Flood Zone 1</t>
  </si>
  <si>
    <t>Flood Zone 2</t>
  </si>
  <si>
    <t>Flood Zone 3a</t>
  </si>
  <si>
    <t>Flood Zone 3b</t>
  </si>
  <si>
    <t>Low Risk (1 in 1000 year outline)</t>
  </si>
  <si>
    <t>Medium Risk (1 in 100 year outline)</t>
  </si>
  <si>
    <t>High Risk (1 in 30 year outline)</t>
  </si>
  <si>
    <t>Proposed Use</t>
  </si>
  <si>
    <t>Number of Sites</t>
  </si>
  <si>
    <t>Area (ha)</t>
  </si>
  <si>
    <t xml:space="preserve">No. 100% </t>
  </si>
  <si>
    <t>No.</t>
  </si>
  <si>
    <t>TOTAL</t>
  </si>
  <si>
    <t>Key</t>
  </si>
  <si>
    <t>The colour coding shows the highest risk element of the flood zone that is present on site and is not in itself an indication of whether the site should or shouldn’t be developed for flooding reason</t>
  </si>
  <si>
    <t>Main Table</t>
  </si>
  <si>
    <t xml:space="preserve">Flood Zone 1 + Surface Water </t>
  </si>
  <si>
    <t>Site Reference</t>
  </si>
  <si>
    <t>Site Name</t>
  </si>
  <si>
    <t>%</t>
  </si>
  <si>
    <t>Flood Risk Vulnerability Classification (NPPF)</t>
  </si>
  <si>
    <t>Level 1 Strategic Recommendation (see SFRA Report)</t>
  </si>
  <si>
    <t>Development Considerations</t>
  </si>
  <si>
    <t>Recommended Next Steps</t>
  </si>
  <si>
    <t>SiteRef</t>
  </si>
  <si>
    <t>Name</t>
  </si>
  <si>
    <t>Proposed_Use</t>
  </si>
  <si>
    <t>Area_Ha</t>
  </si>
  <si>
    <t>FZ3b_Area</t>
  </si>
  <si>
    <t>FZ3a_Area</t>
  </si>
  <si>
    <t>FZ2_Area</t>
  </si>
  <si>
    <t>FZ1_Area</t>
  </si>
  <si>
    <t>FZ3b_pct</t>
  </si>
  <si>
    <t>FZ3a_pct</t>
  </si>
  <si>
    <t>FZ2_pct</t>
  </si>
  <si>
    <t>FZ1</t>
  </si>
  <si>
    <t>RoFSW30yr_Area</t>
  </si>
  <si>
    <t>RoFSW100yr_Area</t>
  </si>
  <si>
    <t>RoFSW1000yr_Area</t>
  </si>
  <si>
    <t>RoFSW30yr_pct</t>
  </si>
  <si>
    <t>RoFSW100yr_pct</t>
  </si>
  <si>
    <t>RoFSW1000yr_pct</t>
  </si>
  <si>
    <t>QA</t>
  </si>
  <si>
    <t>Future_functional_floodplain_area</t>
  </si>
  <si>
    <t>Future_FF_pct</t>
  </si>
  <si>
    <t>Risk of Flooding from Fluvial Climate Change</t>
  </si>
  <si>
    <t>Flood Zone 3a / Flood Zone 3a plus climate change</t>
  </si>
  <si>
    <t>Reservoir Flooding</t>
  </si>
  <si>
    <t>Reservoir Flood Maps Dry Day Extent</t>
  </si>
  <si>
    <t>Risk of groundwater emergence (JBA Groundwater Map)</t>
  </si>
  <si>
    <t>Dry day reservoir area</t>
  </si>
  <si>
    <t>Dry day reservoir pct</t>
  </si>
  <si>
    <t>Flood Zone 3b / functional floodplain plus climate change</t>
  </si>
  <si>
    <t>Functional floodplain + climate change (additional risk)</t>
  </si>
  <si>
    <t>Risk of Flooding from Surface Water Climate Change</t>
  </si>
  <si>
    <t>Medium Risk plus Climate Change (using Low Risk as a proxy)</t>
  </si>
  <si>
    <t>Very Low Risk (less than 1 in 1000 year)</t>
  </si>
  <si>
    <t>Very Low Area</t>
  </si>
  <si>
    <t>Very Low pct</t>
  </si>
  <si>
    <t>Flood Zones + climate change (additional risk)</t>
  </si>
  <si>
    <t>Future_FZ_area</t>
  </si>
  <si>
    <t>Future_FZ_pct</t>
  </si>
  <si>
    <t>Bury Council</t>
  </si>
  <si>
    <t>EL/0021/02</t>
  </si>
  <si>
    <t>EL/0059/01</t>
  </si>
  <si>
    <t>EL/0331/00</t>
  </si>
  <si>
    <t>EL/0347/00</t>
  </si>
  <si>
    <t>EL/0389/00</t>
  </si>
  <si>
    <t>EL/0397/00</t>
  </si>
  <si>
    <t>EL/0398/00</t>
  </si>
  <si>
    <t>EL/0399/00</t>
  </si>
  <si>
    <t>HL/2134/00</t>
  </si>
  <si>
    <t>HL/2149/00</t>
  </si>
  <si>
    <t>HL/2158/00</t>
  </si>
  <si>
    <t>HL/2163/00</t>
  </si>
  <si>
    <t>HL/2169/00</t>
  </si>
  <si>
    <t>HL/2175/00</t>
  </si>
  <si>
    <t>HL/2178/00</t>
  </si>
  <si>
    <t>HL/2219/00</t>
  </si>
  <si>
    <t>HL/2227/00</t>
  </si>
  <si>
    <t>HL/2227/01</t>
  </si>
  <si>
    <t>HL/2230/00</t>
  </si>
  <si>
    <t>HL/2231/00</t>
  </si>
  <si>
    <t>HL/2255/00</t>
  </si>
  <si>
    <t>HL/2285/00</t>
  </si>
  <si>
    <t>HL/2310/00</t>
  </si>
  <si>
    <t>HL/2312/00</t>
  </si>
  <si>
    <t>HL/2390/01</t>
  </si>
  <si>
    <t>HL/2441/00</t>
  </si>
  <si>
    <t>HL/2460/03</t>
  </si>
  <si>
    <t>HL/2531/00</t>
  </si>
  <si>
    <t>HL/2575/00</t>
  </si>
  <si>
    <t>HL/2621/00</t>
  </si>
  <si>
    <t>HL/2677/00</t>
  </si>
  <si>
    <t>HL/2724/00</t>
  </si>
  <si>
    <t>HL/2753/00</t>
  </si>
  <si>
    <t>HL/2821/00</t>
  </si>
  <si>
    <t>HL/2826/00</t>
  </si>
  <si>
    <t>HL/2839/00</t>
  </si>
  <si>
    <t>HL/2889/00</t>
  </si>
  <si>
    <t>HL/2946/00</t>
  </si>
  <si>
    <t>HL/2967/00</t>
  </si>
  <si>
    <t>HL/2985/00</t>
  </si>
  <si>
    <t>HL/2995/00</t>
  </si>
  <si>
    <t>HL/2998/00</t>
  </si>
  <si>
    <t>HL/3000/00</t>
  </si>
  <si>
    <t>HL/3001/00</t>
  </si>
  <si>
    <t>HL/3014/00</t>
  </si>
  <si>
    <t>HL/3027/00</t>
  </si>
  <si>
    <t>HL/3029/00</t>
  </si>
  <si>
    <t>HL/3065/00</t>
  </si>
  <si>
    <t>HL/3103/00</t>
  </si>
  <si>
    <t>HL/3106/00</t>
  </si>
  <si>
    <t>HL/3127/00</t>
  </si>
  <si>
    <t>HL/3130/00</t>
  </si>
  <si>
    <t>HL/3150/00</t>
  </si>
  <si>
    <t>HL/3150/01</t>
  </si>
  <si>
    <t>HL/3162/00</t>
  </si>
  <si>
    <t>HL/3180/00</t>
  </si>
  <si>
    <t>HL/3181/00</t>
  </si>
  <si>
    <t>HL/3182/00</t>
  </si>
  <si>
    <t>HL/3183/00</t>
  </si>
  <si>
    <t>HL/3344/00</t>
  </si>
  <si>
    <t>HL/3345/00</t>
  </si>
  <si>
    <t>Land at Chamberhall (Phase 2), Magdalene Road, Bury (Formerly known as Bury Ground)</t>
  </si>
  <si>
    <t>Former Reservoir Site, junction of Eton Hill Road &amp; Eton Way South, Radcliffe</t>
  </si>
  <si>
    <t>Site bounded by Kenyon Street, Brook Street and Taylor Street, Bury, BL9 6DT</t>
  </si>
  <si>
    <t>Phase One Development Bradley Fold Trading Estate, Radcliffe Moor Road, Radcliffe</t>
  </si>
  <si>
    <t>Former Christian Salvesen Site, Hollins Brook Way, Bury, BL9 8RR</t>
  </si>
  <si>
    <t>Land off Victoria Street, Bury</t>
  </si>
  <si>
    <t>Buckley Wells Locomotive Depot, Baron Street, Bury, BL9 0TY</t>
  </si>
  <si>
    <t>Former Ashworth, Miller Street, Radcliffe, Manchester, M26 4AF</t>
  </si>
  <si>
    <t>Land off Glenvale Close, Radcliffe</t>
  </si>
  <si>
    <t>44-48 Stand Lane &amp; 4-6 New Street, Radcliffe</t>
  </si>
  <si>
    <t>St. Anne's House, North Street, Radcliffe</t>
  </si>
  <si>
    <t>Land off Walshaw Rd/Elton Community Centre, Walshaw Road, Bury</t>
  </si>
  <si>
    <t>Rear of Unsworth Methodist Church, Hollins Lane, Bury</t>
  </si>
  <si>
    <t>The Heathlands Village, Heathlands Drive, Prestwich</t>
  </si>
  <si>
    <t>Land adjacent to 41 Station Close, Radcliffe, Manchester, M26 4GW</t>
  </si>
  <si>
    <t>Yard, North of Birch Street, Bury</t>
  </si>
  <si>
    <t>Corner Walmersley Road/Moorgate, Bury</t>
  </si>
  <si>
    <t>Car park at Bold Street / Back Moorgate West</t>
  </si>
  <si>
    <t>Land off Knowsley Street (Q-Park airspace), Bury</t>
  </si>
  <si>
    <t>Townside (Pyramid Park), Market Street, Bury</t>
  </si>
  <si>
    <t>Water Street / Hollybank Street, Radcliffe</t>
  </si>
  <si>
    <t>Bury New Rd/Rectory Lane, Prestwich</t>
  </si>
  <si>
    <t>Buildings at Park Lane Farm, Parkstone Avenue, Whitefield</t>
  </si>
  <si>
    <t>Garside Garage including Scrap Yard &amp; Stables, Garside Hey Road, Tottington</t>
  </si>
  <si>
    <t>North of Rock Area</t>
  </si>
  <si>
    <t>Bealey Industrial Estate, Hallam Street, Off Dumers Lane, Radcliffe</t>
  </si>
  <si>
    <t>Humphrey House, Angouleme Way, Bury, BL9 6EQ</t>
  </si>
  <si>
    <t>Land rear of Swan &amp; Cemetery Public House, 406 Manchester Road, Bury</t>
  </si>
  <si>
    <t>Land north of Parrenthorn Road adjacent to St Margarets Primary School, Prestwich</t>
  </si>
  <si>
    <t>118 Rectory Lane, Prestwich, Manchester, M25 1GB</t>
  </si>
  <si>
    <t>Spurr House, 243 Pole Lane, Unsworth, Bury, BL9 8QL</t>
  </si>
  <si>
    <t>Garage Colony at junction of Fern Street and Quarry Street, Peel Brow, Ramsbottom</t>
  </si>
  <si>
    <t>Land adjacent to 5 West Avenue, Whitefield, Manchester, M45 7SA</t>
  </si>
  <si>
    <t>6 School Street &amp; 99 Blackburn Street, Radcliffe, Manchester, M26 0AP</t>
  </si>
  <si>
    <t>Lake Hill, Walshaw Road, Bury, BL8 1PT</t>
  </si>
  <si>
    <t>Former Ramsbottom Police Station, Bridge Street, Ramsbottom, Bury, BL0 9AB</t>
  </si>
  <si>
    <t>Car Park To The North Of 129 Croft Lane, Bury, BL9 8QH</t>
  </si>
  <si>
    <t>44 Rectory Lane, Prestwich, Manchester, M25 1BL</t>
  </si>
  <si>
    <t>Council Offices, 7 Whittaker Street, Radcliffe, M26 9TD</t>
  </si>
  <si>
    <t>85 Bury Old Road, Whitefield, Manchester, M45 7AY</t>
  </si>
  <si>
    <t>Land off Kay Street, Summerseat, Bury</t>
  </si>
  <si>
    <t>The Uplands Medical Practice, Bury New Road, Whitefield, M45 8QL</t>
  </si>
  <si>
    <t>7-9 Bury Road, Radcliffe</t>
  </si>
  <si>
    <t>Land at 15 Kirklees Street, Tottington, Bury, BL8 3NE</t>
  </si>
  <si>
    <t>Top O Th Lea Farm, Bury Old Road, Shuttleworth, Ramsbottom, Bury, BL0 0RX</t>
  </si>
  <si>
    <t>Summerseat House, Summerseat Lane, Ramsbottom, Bury, BL0 9UD</t>
  </si>
  <si>
    <t>70 Water Street, Radcliffe, Manchester, M26 4DF</t>
  </si>
  <si>
    <t>73 Higher Lane, Whitefield, Manchester, M45 7EZ</t>
  </si>
  <si>
    <t>Former Ramsbottom Youth Club site and adjoining land, Central Street, Ramsbottom, BL0 9DX</t>
  </si>
  <si>
    <t>Land between 205-211 Bury Old Road, Prestwich, M25 1JF</t>
  </si>
  <si>
    <t>Belle Vue Terrace Car Park</t>
  </si>
  <si>
    <t>Pinfold Lane Day Centre, Pinfold Lane, Whitefield</t>
  </si>
  <si>
    <t>Singleton Court, Bury Old Road, Prestwich, Manchester, M25 8FX</t>
  </si>
  <si>
    <t>Land at Stone Pale, Whitefield, M45 6JG</t>
  </si>
  <si>
    <t>Millgate Shopping Centre and Land at Clerke St, Bury</t>
  </si>
  <si>
    <t>North Block, Radcliffe</t>
  </si>
  <si>
    <t>The Castle surface car park, Bolton Street, Bury</t>
  </si>
  <si>
    <t>1-5 The Elms, Elms Close, Whitefield, M45 8XS</t>
  </si>
  <si>
    <t>Bury Interchange</t>
  </si>
  <si>
    <t>South of Markets Area</t>
  </si>
  <si>
    <t>Employment</t>
  </si>
  <si>
    <t>Housing</t>
  </si>
  <si>
    <t>Yes</t>
  </si>
  <si>
    <t>No</t>
  </si>
  <si>
    <t>There is a risk of groundwater flooding to both surface and subsurface assets. There is the possibility of groundwater emerging at the surface locally.</t>
  </si>
  <si>
    <t>There is a risk of groundwater flooding to both surface and subsurface assets. Groundwater may emerge at significant rates and has the capacity to flow overland and/or pond within any topographic low spots.</t>
  </si>
  <si>
    <t>No risk.</t>
  </si>
  <si>
    <t>There is a risk of flooding to subsurface assets but surface manifestation of groundwater is unlikely.</t>
  </si>
  <si>
    <t>Flooding from groundwater is not likely.</t>
  </si>
  <si>
    <t>FMfP Flood Zones + climate change (additional risk)</t>
  </si>
  <si>
    <t>Modelled undefended 1% AEP + 35% climate change (additional risk)</t>
  </si>
  <si>
    <t>Modelled 1% + CC</t>
  </si>
  <si>
    <t>Strategic Recommendation A</t>
  </si>
  <si>
    <t>Development not permitted in Flood Zone 3b. Check whether site boundary can be redrawn or whether it may be possible to incorporate functional floodplain into site layout and design as open greenspace. This may be possible for sites where percentage area of functional floodplain is lower. Site should be withdrawn if these criteria cannot be met. A Level 2 SFRA may be required to inform this process.</t>
  </si>
  <si>
    <t>Strategic Recommendation B</t>
  </si>
  <si>
    <t>Carry out Level 2 SFRA to further assess risk.</t>
  </si>
  <si>
    <t>More vulnerable</t>
  </si>
  <si>
    <t>Less vulnerable</t>
  </si>
  <si>
    <t>Withdraw from allocation if built development cannot avoid future high risk areas or carry out Level 2 SFRA.</t>
  </si>
  <si>
    <t>Level 2 SFRA required due to future high risk from fluvial sources, based on Environment Agency Flood Zones plus Climate Change. Exception test required.</t>
  </si>
  <si>
    <t>Level 2 SFRA required due to medium risk from fluvial sources.</t>
  </si>
  <si>
    <t>Level 2 SFRA required due to high and/or medium risk from surface water sources.</t>
  </si>
  <si>
    <t>Level 2 SFRA required to further assess risk. Note: RoFSW depth, hazard, velocity data not currently available from the EA. Guidance from the EA will therefore be required as to how any Level 2 SFRA would consider surface water flood risk.</t>
  </si>
  <si>
    <t>Strategic Recommendation D</t>
  </si>
  <si>
    <t>Development could be allocated on flood risk grounds based on the evidence of this Level 1 SFRA.</t>
  </si>
  <si>
    <t>LPA to make decision on allocation.</t>
  </si>
  <si>
    <t>Level 2 SFRA required due to high and/or medium risk from surface water sources. Site is at high groundwater emergence risk.</t>
  </si>
  <si>
    <t>Development could be allocated on flood risk grounds based on the evidence of this Level 1 SFRA. Site is at high groundwater emergence risk.</t>
  </si>
  <si>
    <t>Level 2 SFRA required due to future surface water risk (using the low risk surface water extent as a proxy for the medium risk plus climate change extent).</t>
  </si>
  <si>
    <t>Recommend for withdrawal if built development cannot avoid Flood Zone 3b. Site is at high groundwater emergence risk and at risk of flooding from reservoirs.</t>
  </si>
  <si>
    <t>Level 2 SFRA required due to high and/or medium risk from surface water sources. Site is at risk of flooding from reservoirs.</t>
  </si>
  <si>
    <t>Recommend for withdrawal if built development cannot avoid Flood Zone 3b. Site is at risk of flooding from reservoirs.</t>
  </si>
  <si>
    <t>Level 2 SFRA required due to future functional floodplain, based on Environment Agency NaFRA2 mapping. Site is at risk of flooding from reservoirs.</t>
  </si>
  <si>
    <t>Level 2 SFRA required due to future high risk from fluvial sources, based on Environment Agency Flood Zones plus Climate Change. Exception test required. Site is at risk of flooding from reservoirs.</t>
  </si>
  <si>
    <t>Level 2 SFRA required due to future high risk from fluvial sources, based on Environment Agency detailed modelling. Exception test required. Site is at high groundwater emergence risk and at risk of flooding from reservoirs.</t>
  </si>
  <si>
    <t>Level 2 SFRA required due to high and/or medium risk from surface water sources. Site is at high groundwater emergence risk and at risk of flooding from reservoirs.</t>
  </si>
  <si>
    <t>N/A</t>
  </si>
  <si>
    <t>Unmodelled watercourse within 20m of site in Flood Zone 1?</t>
  </si>
  <si>
    <t>HL/1981/00</t>
  </si>
  <si>
    <t>Works opposite 101 Mather Road, Bury</t>
  </si>
  <si>
    <t>HL/2253/00</t>
  </si>
  <si>
    <t>Land opposite 9 to 21 Unsworth Street, Radcliffe</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</si>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</sst>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000000"/>
    <numFmt numFmtId="166" formatCode="0.0000000"/>
    <numFmt numFmtId="167" formatCode="0.0"/>
    <numFmt numFmtId="168" formatCode="0.000"/>
  </numFmts>
  <fonts count="15" x14ac:knownFonts="1">
    <font>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2"/>
      <color rgb="FF002060"/>
      <name val="Arial"/>
      <family val="2"/>
    </font>
    <font>
      <b/>
      <sz val="12"/>
      <name val="Arial"/>
      <family val="2"/>
    </font>
    <font>
      <sz val="10"/>
      <name val="Arial"/>
      <family val="2"/>
    </font>
    <font>
      <b/>
      <sz val="10"/>
      <color rgb="FF002060"/>
      <name val="Arial"/>
      <family val="2"/>
    </font>
    <font>
      <b/>
      <sz val="10"/>
      <color theme="0"/>
      <name val="Arial"/>
      <family val="2"/>
    </font>
    <font>
      <b/>
      <sz val="16"/>
      <name val="Arial"/>
      <family val="2"/>
    </font>
    <font>
      <b/>
      <sz val="16"/>
      <color rgb="FF002060"/>
      <name val="Arial"/>
      <family val="2"/>
    </font>
    <font>
      <b/>
      <sz val="14"/>
      <color rgb="FF002060"/>
      <name val="Arial"/>
      <family val="2"/>
    </font>
    <font>
      <sz val="10"/>
      <name val="Arial"/>
      <family val="2"/>
    </font>
    <font>
      <sz val="11"/>
      <color theme="1"/>
      <name val="Arial"/>
      <family val="2"/>
    </font>
    <font>
      <sz val="11"/>
      <name val="Arial"/>
      <family val="2"/>
    </font>
  </fonts>
  <fills count="13">
    <fill>
      <patternFill patternType="none"/>
    </fill>
    <fill>
      <patternFill patternType="gray125"/>
    </fill>
    <fill>
      <patternFill patternType="solid">
        <fgColor theme="5"/>
      </patternFill>
    </fill>
    <fill>
      <patternFill patternType="solid">
        <fgColor theme="9" tint="0.59999389629810485"/>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7A0000"/>
        <bgColor indexed="64"/>
      </patternFill>
    </fill>
    <fill>
      <patternFill patternType="solid">
        <fgColor theme="5"/>
        <bgColor indexed="64"/>
      </patternFill>
    </fill>
    <fill>
      <patternFill patternType="solid">
        <fgColor theme="4" tint="0.59999389629810485"/>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4" borderId="0" applyFont="0"/>
    <xf numFmtId="0" fontId="12" fillId="0" borderId="0" applyNumberFormat="0" applyFill="0" applyBorder="0" applyAlignment="0" applyProtection="0"/>
  </cellStyleXfs>
  <cellXfs count="72">
    <xf numFmtId="0" fontId="0" fillId="0" borderId="0" xfId="0"/>
    <xf numFmtId="0" fontId="3" fillId="4" borderId="0" xfId="2" applyFont="1"/>
    <xf numFmtId="0" fontId="4" fillId="4" borderId="0" xfId="2" applyFont="1"/>
    <xf numFmtId="0" fontId="7" fillId="4" borderId="0" xfId="2" applyFont="1"/>
    <xf numFmtId="0" fontId="3" fillId="0" borderId="6" xfId="2" applyFont="1" applyFill="1" applyBorder="1" applyAlignment="1">
      <alignment horizontal="center"/>
    </xf>
    <xf numFmtId="2" fontId="3" fillId="0" borderId="6" xfId="2" applyNumberFormat="1" applyFont="1" applyFill="1" applyBorder="1" applyAlignment="1">
      <alignment horizontal="center"/>
    </xf>
    <xf numFmtId="1" fontId="3" fillId="0" borderId="6" xfId="2" applyNumberFormat="1" applyFont="1" applyFill="1" applyBorder="1" applyAlignment="1">
      <alignment horizontal="center"/>
    </xf>
    <xf numFmtId="0" fontId="2" fillId="6" borderId="6" xfId="2" applyFill="1" applyBorder="1" applyAlignment="1">
      <alignment horizontal="left"/>
    </xf>
    <xf numFmtId="0" fontId="2" fillId="0" borderId="6" xfId="2" applyFill="1" applyBorder="1" applyAlignment="1">
      <alignment horizontal="center"/>
    </xf>
    <xf numFmtId="0" fontId="3" fillId="4" borderId="0" xfId="2" applyFont="1" applyAlignment="1">
      <alignment wrapText="1"/>
    </xf>
    <xf numFmtId="0" fontId="3" fillId="6" borderId="6" xfId="0" applyFont="1" applyFill="1" applyBorder="1"/>
    <xf numFmtId="0" fontId="3" fillId="5" borderId="0" xfId="0" applyFont="1" applyFill="1"/>
    <xf numFmtId="0" fontId="9" fillId="4" borderId="0" xfId="2" applyFont="1"/>
    <xf numFmtId="0" fontId="10" fillId="4" borderId="0" xfId="2" applyFont="1"/>
    <xf numFmtId="0" fontId="3" fillId="0" borderId="0" xfId="0" applyFont="1"/>
    <xf numFmtId="0" fontId="6" fillId="5" borderId="0" xfId="0" applyFont="1" applyFill="1" applyAlignment="1">
      <alignment vertical="center" wrapText="1"/>
    </xf>
    <xf numFmtId="0" fontId="3" fillId="8" borderId="9" xfId="2" applyFont="1" applyFill="1" applyBorder="1" applyAlignment="1">
      <alignment vertical="center"/>
    </xf>
    <xf numFmtId="0" fontId="3" fillId="9" borderId="9" xfId="2" applyFont="1" applyFill="1" applyBorder="1" applyAlignment="1">
      <alignment vertical="center"/>
    </xf>
    <xf numFmtId="0" fontId="3" fillId="6" borderId="10" xfId="2" applyFont="1" applyFill="1" applyBorder="1" applyAlignment="1">
      <alignment vertical="center"/>
    </xf>
    <xf numFmtId="0" fontId="11" fillId="4" borderId="0" xfId="2" applyFont="1"/>
    <xf numFmtId="0" fontId="3" fillId="6" borderId="6" xfId="0" applyFont="1" applyFill="1" applyBorder="1" applyAlignment="1">
      <alignment wrapText="1"/>
    </xf>
    <xf numFmtId="165" fontId="3" fillId="6" borderId="6" xfId="0" applyNumberFormat="1" applyFont="1" applyFill="1" applyBorder="1"/>
    <xf numFmtId="2" fontId="8" fillId="10" borderId="6" xfId="1" applyNumberFormat="1" applyFont="1" applyFill="1" applyBorder="1" applyAlignment="1">
      <alignment horizontal="center" vertical="center" wrapText="1"/>
    </xf>
    <xf numFmtId="0" fontId="3" fillId="0" borderId="6" xfId="2" applyFont="1" applyFill="1" applyBorder="1" applyAlignment="1">
      <alignment horizontal="left"/>
    </xf>
    <xf numFmtId="0" fontId="3" fillId="5" borderId="0" xfId="0" applyFont="1" applyFill="1" applyAlignment="1">
      <alignment wrapText="1"/>
    </xf>
    <xf numFmtId="2" fontId="2" fillId="0" borderId="6" xfId="2" applyNumberFormat="1" applyFill="1" applyBorder="1" applyAlignment="1">
      <alignment horizontal="center"/>
    </xf>
    <xf numFmtId="0" fontId="3" fillId="6" borderId="1" xfId="0" applyFont="1" applyFill="1" applyBorder="1" applyAlignment="1">
      <alignment wrapText="1"/>
    </xf>
    <xf numFmtId="166" fontId="3" fillId="3" borderId="0" xfId="0" applyNumberFormat="1" applyFont="1" applyFill="1"/>
    <xf numFmtId="165" fontId="3" fillId="3" borderId="0" xfId="0" applyNumberFormat="1" applyFont="1" applyFill="1"/>
    <xf numFmtId="0" fontId="8" fillId="10" borderId="1"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3" fillId="6" borderId="6" xfId="0" applyFont="1" applyFill="1" applyBorder="1" applyAlignment="1">
      <alignment horizontal="left"/>
    </xf>
    <xf numFmtId="1" fontId="2" fillId="0" borderId="6" xfId="2" applyNumberFormat="1" applyFill="1" applyBorder="1" applyAlignment="1">
      <alignment horizontal="center"/>
    </xf>
    <xf numFmtId="2" fontId="3" fillId="6" borderId="6" xfId="2" applyNumberFormat="1" applyFont="1" applyFill="1" applyBorder="1" applyAlignment="1">
      <alignment horizontal="center"/>
    </xf>
    <xf numFmtId="167" fontId="3" fillId="6" borderId="6" xfId="0" applyNumberFormat="1" applyFont="1" applyFill="1" applyBorder="1" applyAlignment="1">
      <alignment wrapText="1"/>
    </xf>
    <xf numFmtId="0" fontId="3" fillId="7" borderId="8" xfId="2" applyFont="1" applyFill="1" applyBorder="1" applyAlignment="1">
      <alignment vertical="center" wrapText="1"/>
    </xf>
    <xf numFmtId="0" fontId="3" fillId="11" borderId="9" xfId="2" applyFont="1" applyFill="1" applyBorder="1" applyAlignment="1">
      <alignment vertical="center" wrapText="1"/>
    </xf>
    <xf numFmtId="0" fontId="8" fillId="10" borderId="3" xfId="1" applyFont="1" applyFill="1" applyBorder="1" applyAlignment="1">
      <alignment horizontal="center" vertical="center" wrapText="1"/>
    </xf>
    <xf numFmtId="0" fontId="13" fillId="0" borderId="0" xfId="0" applyFont="1"/>
    <xf numFmtId="164" fontId="13" fillId="12" borderId="0" xfId="0" applyNumberFormat="1" applyFont="1" applyFill="1"/>
    <xf numFmtId="164" fontId="13" fillId="0" borderId="0" xfId="0" applyNumberFormat="1" applyFont="1"/>
    <xf numFmtId="164" fontId="13" fillId="8" borderId="0" xfId="0" applyNumberFormat="1" applyFont="1" applyFill="1"/>
    <xf numFmtId="0" fontId="13" fillId="12" borderId="0" xfId="0" applyFont="1" applyFill="1"/>
    <xf numFmtId="166" fontId="13" fillId="3" borderId="0" xfId="0" applyNumberFormat="1" applyFont="1" applyFill="1"/>
    <xf numFmtId="165" fontId="13" fillId="3" borderId="0" xfId="0" applyNumberFormat="1" applyFont="1" applyFill="1"/>
    <xf numFmtId="0" fontId="13" fillId="8" borderId="0" xfId="0" applyFont="1" applyFill="1"/>
    <xf numFmtId="0" fontId="14" fillId="0" borderId="0" xfId="0" applyFont="1"/>
    <xf numFmtId="0" fontId="14" fillId="0" borderId="0" xfId="3" applyFont="1" applyFill="1" applyBorder="1" applyAlignment="1" applyProtection="1"/>
    <xf numFmtId="164" fontId="13" fillId="3" borderId="0" xfId="0" applyNumberFormat="1" applyFont="1" applyFill="1"/>
    <xf numFmtId="0" fontId="13" fillId="3" borderId="0" xfId="0" applyFont="1" applyFill="1"/>
    <xf numFmtId="168" fontId="3" fillId="6" borderId="6" xfId="0" applyNumberFormat="1" applyFont="1" applyFill="1" applyBorder="1"/>
    <xf numFmtId="168" fontId="3" fillId="6" borderId="6" xfId="0" applyNumberFormat="1" applyFont="1" applyFill="1" applyBorder="1" applyAlignment="1">
      <alignment wrapText="1"/>
    </xf>
    <xf numFmtId="49" fontId="5" fillId="4" borderId="0" xfId="2" applyNumberFormat="1" applyFont="1" applyAlignment="1">
      <alignment horizontal="left"/>
    </xf>
    <xf numFmtId="0" fontId="8" fillId="10" borderId="1" xfId="1" applyFont="1" applyFill="1" applyBorder="1" applyAlignment="1">
      <alignment horizontal="center" vertical="center" wrapText="1"/>
    </xf>
    <xf numFmtId="0" fontId="8" fillId="10" borderId="2" xfId="1" applyFont="1" applyFill="1" applyBorder="1" applyAlignment="1">
      <alignment horizontal="center" vertical="center" wrapText="1"/>
    </xf>
    <xf numFmtId="0" fontId="8" fillId="10" borderId="3" xfId="1"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8" fillId="10" borderId="6" xfId="1" applyFont="1" applyFill="1" applyBorder="1" applyAlignment="1">
      <alignment horizontal="center" vertical="center" wrapText="1"/>
    </xf>
    <xf numFmtId="0" fontId="8" fillId="10" borderId="1" xfId="2" applyFont="1" applyFill="1" applyBorder="1" applyAlignment="1">
      <alignment horizontal="center" vertical="center" wrapText="1"/>
    </xf>
    <xf numFmtId="0" fontId="8" fillId="10" borderId="3" xfId="2" applyFont="1" applyFill="1" applyBorder="1" applyAlignment="1">
      <alignment horizontal="center" vertical="center" wrapText="1"/>
    </xf>
    <xf numFmtId="0" fontId="8" fillId="10" borderId="11" xfId="2" applyFont="1" applyFill="1" applyBorder="1" applyAlignment="1">
      <alignment horizontal="center" vertical="center" wrapText="1"/>
    </xf>
    <xf numFmtId="0" fontId="8" fillId="10" borderId="12" xfId="2" applyFont="1" applyFill="1" applyBorder="1" applyAlignment="1">
      <alignment horizontal="center" vertical="center" wrapText="1"/>
    </xf>
    <xf numFmtId="0" fontId="8" fillId="10" borderId="13" xfId="2" applyFont="1" applyFill="1" applyBorder="1" applyAlignment="1">
      <alignment horizontal="center" vertical="center" wrapText="1"/>
    </xf>
    <xf numFmtId="0" fontId="8" fillId="10" borderId="6" xfId="2" applyFont="1" applyFill="1" applyBorder="1" applyAlignment="1">
      <alignment horizontal="center" vertical="center" wrapText="1"/>
    </xf>
    <xf numFmtId="0" fontId="8" fillId="10" borderId="11" xfId="1" applyFont="1" applyFill="1" applyBorder="1" applyAlignment="1">
      <alignment horizontal="center" vertical="center" wrapText="1"/>
    </xf>
    <xf numFmtId="0" fontId="8" fillId="10" borderId="12" xfId="1" applyFont="1" applyFill="1" applyBorder="1" applyAlignment="1">
      <alignment horizontal="center" vertical="center" wrapText="1"/>
    </xf>
    <xf numFmtId="0" fontId="8" fillId="10" borderId="13" xfId="1" applyFont="1" applyFill="1" applyBorder="1" applyAlignment="1">
      <alignment horizontal="center" vertical="center" wrapText="1"/>
    </xf>
    <xf numFmtId="0" fontId="8" fillId="10" borderId="1" xfId="2" applyFont="1" applyFill="1" applyBorder="1" applyAlignment="1">
      <alignment horizontal="center" vertical="center"/>
    </xf>
    <xf numFmtId="0" fontId="8" fillId="10" borderId="2" xfId="2" applyFont="1" applyFill="1" applyBorder="1" applyAlignment="1">
      <alignment horizontal="center" vertical="center"/>
    </xf>
    <xf numFmtId="0" fontId="8" fillId="10" borderId="3" xfId="2" applyFont="1" applyFill="1" applyBorder="1" applyAlignment="1">
      <alignment horizontal="center" vertical="center"/>
    </xf>
  </cellXfs>
  <cellStyles count="4">
    <cellStyle name="Accent2" xfId="1" builtinId="33"/>
    <cellStyle name="Normal" xfId="0" builtinId="0"/>
    <cellStyle name="Normal 2" xfId="3" xr:uid="{556B4267-B661-4EE0-96A2-CC1782EA2947}"/>
    <cellStyle name="Style 1" xfId="2" xr:uid="{00000000-0005-0000-0000-000002000000}"/>
  </cellStyles>
  <dxfs count="13">
    <dxf>
      <fill>
        <patternFill>
          <bgColor rgb="FFFF0000"/>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FF00"/>
        </patternFill>
      </fill>
    </dxf>
    <dxf>
      <fill>
        <patternFill>
          <bgColor theme="5"/>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s>
  <tableStyles count="0" defaultTableStyle="TableStyleMedium2" defaultPivotStyle="PivotStyleLight16"/>
  <colors>
    <mruColors>
      <color rgb="FF7A0000"/>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55217</xdr:colOff>
      <xdr:row>1</xdr:row>
      <xdr:rowOff>22012</xdr:rowOff>
    </xdr:from>
    <xdr:to>
      <xdr:col>1</xdr:col>
      <xdr:colOff>1202577</xdr:colOff>
      <xdr:row>7</xdr:row>
      <xdr:rowOff>93223</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305" y="178894"/>
          <a:ext cx="1147360" cy="1009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1279072</xdr:colOff>
      <xdr:row>1</xdr:row>
      <xdr:rowOff>54428</xdr:rowOff>
    </xdr:from>
    <xdr:to>
      <xdr:col>2</xdr:col>
      <xdr:colOff>1078954</xdr:colOff>
      <xdr:row>6</xdr:row>
      <xdr:rowOff>149679</xdr:rowOff>
    </xdr:to>
    <xdr:pic>
      <xdr:nvPicPr>
        <xdr:cNvPr id="5" name="Picture 4" descr="Bury Council | Bury">
          <a:extLst>
            <a:ext uri="{FF2B5EF4-FFF2-40B4-BE49-F238E27FC236}">
              <a16:creationId xmlns:a16="http://schemas.microsoft.com/office/drawing/2014/main" id="{4495A47B-731B-064A-63EC-0A35460A957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166" b="22736"/>
        <a:stretch>
          <a:fillRect/>
        </a:stretch>
      </xdr:blipFill>
      <xdr:spPr bwMode="auto">
        <a:xfrm>
          <a:off x="1455965" y="108857"/>
          <a:ext cx="1650453" cy="911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AL87"/>
  <sheetViews>
    <sheetView tabSelected="1" zoomScale="70" zoomScaleNormal="70" workbookViewId="0">
      <selection activeCell="E11" sqref="E11"/>
    </sheetView>
  </sheetViews>
  <sheetFormatPr defaultColWidth="9.140625" defaultRowHeight="12.75" x14ac:dyDescent="0.2"/>
  <cols>
    <col min="1" max="1" width="2.5703125" style="11" customWidth="1"/>
    <col min="2" max="2" width="27.7109375" style="11" customWidth="1"/>
    <col min="3" max="3" width="50.42578125" style="11" customWidth="1"/>
    <col min="4" max="4" width="30.28515625" style="11" customWidth="1"/>
    <col min="5" max="5" width="13.85546875" style="11" customWidth="1"/>
    <col min="6" max="31" width="13.28515625" style="11" customWidth="1"/>
    <col min="32" max="33" width="42.42578125" style="11" customWidth="1"/>
    <col min="34" max="34" width="26.7109375" style="11" customWidth="1"/>
    <col min="35" max="35" width="39.42578125" style="11" customWidth="1"/>
    <col min="36" max="36" width="85.7109375" style="24" customWidth="1"/>
    <col min="37" max="37" width="74.5703125" style="24" customWidth="1"/>
    <col min="38" max="38" width="33.5703125" style="11" customWidth="1"/>
    <col min="39" max="16384" width="9.140625" style="11"/>
  </cols>
  <sheetData>
    <row r="1" spans="2:37" ht="4.5" customHeight="1" x14ac:dyDescent="0.2"/>
    <row r="8" spans="2:37" ht="18" x14ac:dyDescent="0.25">
      <c r="C8" s="3"/>
      <c r="D8" s="1"/>
      <c r="E8" s="1"/>
      <c r="F8" s="19" t="s">
        <v>0</v>
      </c>
      <c r="G8" s="1"/>
      <c r="H8" s="1"/>
      <c r="I8" s="1"/>
      <c r="J8" s="1"/>
      <c r="K8" s="1"/>
      <c r="L8" s="1"/>
      <c r="M8" s="1"/>
      <c r="N8" s="1"/>
      <c r="O8" s="1"/>
      <c r="P8" s="1"/>
      <c r="Q8" s="1"/>
      <c r="R8" s="1"/>
      <c r="S8" s="1"/>
      <c r="T8" s="1"/>
      <c r="U8" s="1"/>
      <c r="V8" s="1"/>
      <c r="W8" s="1"/>
      <c r="X8" s="1"/>
      <c r="Y8" s="1"/>
      <c r="Z8" s="1"/>
      <c r="AA8" s="1"/>
      <c r="AB8" s="1"/>
      <c r="AC8" s="1"/>
      <c r="AD8" s="1"/>
      <c r="AE8" s="1"/>
      <c r="AF8" s="1"/>
      <c r="AG8" s="1"/>
      <c r="AH8" s="1"/>
    </row>
    <row r="9" spans="2:37" ht="20.25" x14ac:dyDescent="0.3">
      <c r="B9" s="12" t="s">
        <v>66</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2:37" ht="51.95" customHeight="1" x14ac:dyDescent="0.3">
      <c r="B10" s="13" t="s">
        <v>1</v>
      </c>
      <c r="C10" s="1"/>
      <c r="D10" s="1"/>
      <c r="E10" s="1"/>
      <c r="F10" s="53" t="s">
        <v>2</v>
      </c>
      <c r="G10" s="54"/>
      <c r="H10" s="54"/>
      <c r="I10" s="54"/>
      <c r="J10" s="54"/>
      <c r="K10" s="54"/>
      <c r="L10" s="54"/>
      <c r="M10" s="55"/>
      <c r="N10" s="53" t="s">
        <v>3</v>
      </c>
      <c r="O10" s="54"/>
      <c r="P10" s="54"/>
      <c r="Q10" s="54"/>
      <c r="R10" s="54"/>
      <c r="S10" s="54"/>
      <c r="T10" s="54"/>
      <c r="U10" s="55"/>
      <c r="V10" s="69" t="s">
        <v>49</v>
      </c>
      <c r="W10" s="70"/>
      <c r="X10" s="70"/>
      <c r="Y10" s="70"/>
      <c r="Z10" s="70"/>
      <c r="AA10" s="70"/>
      <c r="AB10" s="60" t="s">
        <v>58</v>
      </c>
      <c r="AC10" s="61"/>
      <c r="AD10" s="65" t="s">
        <v>51</v>
      </c>
      <c r="AE10" s="65"/>
      <c r="AF10" s="1"/>
      <c r="AH10" s="24"/>
      <c r="AI10" s="24"/>
      <c r="AK10" s="11"/>
    </row>
    <row r="11" spans="2:37" ht="69" customHeight="1" x14ac:dyDescent="0.25">
      <c r="B11" s="52" t="s">
        <v>230</v>
      </c>
      <c r="C11" s="1"/>
      <c r="D11" s="1"/>
      <c r="E11" s="1"/>
      <c r="F11" s="53" t="s">
        <v>4</v>
      </c>
      <c r="G11" s="55"/>
      <c r="H11" s="53" t="s">
        <v>5</v>
      </c>
      <c r="I11" s="55"/>
      <c r="J11" s="53" t="s">
        <v>6</v>
      </c>
      <c r="K11" s="55"/>
      <c r="L11" s="53" t="s">
        <v>7</v>
      </c>
      <c r="M11" s="55"/>
      <c r="N11" s="53" t="s">
        <v>60</v>
      </c>
      <c r="O11" s="55"/>
      <c r="P11" s="53" t="s">
        <v>8</v>
      </c>
      <c r="Q11" s="55"/>
      <c r="R11" s="53" t="s">
        <v>9</v>
      </c>
      <c r="S11" s="55"/>
      <c r="T11" s="53" t="s">
        <v>10</v>
      </c>
      <c r="U11" s="55"/>
      <c r="V11" s="65" t="s">
        <v>197</v>
      </c>
      <c r="W11" s="65"/>
      <c r="X11" s="60" t="s">
        <v>198</v>
      </c>
      <c r="Y11" s="61"/>
      <c r="Z11" s="65" t="s">
        <v>57</v>
      </c>
      <c r="AA11" s="65"/>
      <c r="AB11" s="60" t="s">
        <v>59</v>
      </c>
      <c r="AC11" s="61"/>
      <c r="AD11" s="65" t="s">
        <v>52</v>
      </c>
      <c r="AE11" s="65"/>
      <c r="AF11" s="1"/>
      <c r="AH11" s="24"/>
      <c r="AI11" s="24"/>
      <c r="AK11" s="11"/>
    </row>
    <row r="12" spans="2:37" ht="30" customHeight="1" x14ac:dyDescent="0.2">
      <c r="C12" s="30" t="s">
        <v>11</v>
      </c>
      <c r="D12" s="30" t="s">
        <v>12</v>
      </c>
      <c r="E12" s="30" t="s">
        <v>13</v>
      </c>
      <c r="F12" s="30" t="s">
        <v>13</v>
      </c>
      <c r="G12" s="30" t="s">
        <v>14</v>
      </c>
      <c r="H12" s="30" t="s">
        <v>13</v>
      </c>
      <c r="I12" s="30" t="s">
        <v>15</v>
      </c>
      <c r="J12" s="30" t="s">
        <v>13</v>
      </c>
      <c r="K12" s="30" t="s">
        <v>15</v>
      </c>
      <c r="L12" s="30" t="s">
        <v>13</v>
      </c>
      <c r="M12" s="30" t="s">
        <v>15</v>
      </c>
      <c r="N12" s="30" t="s">
        <v>13</v>
      </c>
      <c r="O12" s="30" t="s">
        <v>14</v>
      </c>
      <c r="P12" s="30" t="s">
        <v>13</v>
      </c>
      <c r="Q12" s="30" t="s">
        <v>15</v>
      </c>
      <c r="R12" s="30" t="s">
        <v>13</v>
      </c>
      <c r="S12" s="30" t="s">
        <v>15</v>
      </c>
      <c r="T12" s="30" t="s">
        <v>13</v>
      </c>
      <c r="U12" s="30" t="s">
        <v>15</v>
      </c>
      <c r="V12" s="30" t="s">
        <v>13</v>
      </c>
      <c r="W12" s="30" t="s">
        <v>15</v>
      </c>
      <c r="X12" s="30" t="s">
        <v>13</v>
      </c>
      <c r="Y12" s="30" t="s">
        <v>15</v>
      </c>
      <c r="Z12" s="30" t="s">
        <v>13</v>
      </c>
      <c r="AA12" s="30" t="s">
        <v>15</v>
      </c>
      <c r="AB12" s="30" t="s">
        <v>13</v>
      </c>
      <c r="AC12" s="30" t="s">
        <v>15</v>
      </c>
      <c r="AD12" s="30" t="s">
        <v>13</v>
      </c>
      <c r="AE12" s="30" t="s">
        <v>15</v>
      </c>
      <c r="AF12" s="1"/>
      <c r="AH12" s="24"/>
      <c r="AI12" s="24"/>
      <c r="AK12" s="11"/>
    </row>
    <row r="13" spans="2:37" x14ac:dyDescent="0.2">
      <c r="C13" s="23" t="s">
        <v>189</v>
      </c>
      <c r="D13" s="4">
        <f>COUNTIF($D$25:$D$87, "Housing")</f>
        <v>55</v>
      </c>
      <c r="E13" s="5">
        <f>SUMIF($D$25:$D$87, "Housing", $E$25:$E$87)</f>
        <v>36.114752229549829</v>
      </c>
      <c r="F13" s="5">
        <f>SUMIF($D$25:$D$87, "Housing", $F$25:$F$87)</f>
        <v>33.699176969359435</v>
      </c>
      <c r="G13" s="6">
        <f>COUNTIFS($D$25:$D$87, "Housing", $G$25:$G$87, "=100")</f>
        <v>47</v>
      </c>
      <c r="H13" s="5">
        <f>SUMIF($D$25:$D$87, "Housing", $H$25:$H$87)</f>
        <v>1.1491562563974846</v>
      </c>
      <c r="I13" s="6">
        <f>COUNTIFS($D$25:$D$87, "Housing", $I$25:$I$87, "&gt;0")</f>
        <v>8</v>
      </c>
      <c r="J13" s="5">
        <f>SUMIF($D$25:$D$87, "Housing", $J$25:$J$87)</f>
        <v>0.13566601724099972</v>
      </c>
      <c r="K13" s="6">
        <f>COUNTIFS($D$25:$D$87, "Housing", $K$25:$K$87, "&gt;0")</f>
        <v>4</v>
      </c>
      <c r="L13" s="5">
        <f>SUMIF($D$25:$D$87, "Housing", $L$25:$L$87)</f>
        <v>1.1307529865519166</v>
      </c>
      <c r="M13" s="6">
        <f>COUNTIFS($D$25:$D$87, "Housing", $M$25:$M$87, "&gt;0")</f>
        <v>4</v>
      </c>
      <c r="N13" s="5">
        <f>SUMIF($D$25:$D$87, "Housing", $N$25:$N$87)</f>
        <v>27.218639752645714</v>
      </c>
      <c r="O13" s="6">
        <f>COUNTIFS($D$25:$D$87, "Housing", $O$25:$O$87, "=100")</f>
        <v>12</v>
      </c>
      <c r="P13" s="5">
        <f>SUMIF($D$25:$D$87, "Housing", $P$25:$P$87)</f>
        <v>5.0183844340928561</v>
      </c>
      <c r="Q13" s="4">
        <f>COUNTIFS($D$25:$D$87, "Housing", $Q$25:$Q$87, "&gt;0")</f>
        <v>42</v>
      </c>
      <c r="R13" s="5">
        <f>SUMIF($D$25:$D$87, "Housing", $R$25:$R$87)</f>
        <v>1.553915346299104</v>
      </c>
      <c r="S13" s="4">
        <f>COUNTIFS($D$25:$D$87, "Housing", $S$25:$S$87, "&gt;0")</f>
        <v>37</v>
      </c>
      <c r="T13" s="5">
        <f>SUMIF($D$25:$D$87, "Housing", $T$25:$T$87)</f>
        <v>2.3238126965121597</v>
      </c>
      <c r="U13" s="4">
        <f>COUNTIFS($D$25:$D$87, "Housing", $U$25:$U$87, "&gt;0")</f>
        <v>29</v>
      </c>
      <c r="V13" s="33">
        <f xml:space="preserve"> SUMIF($D$25:$D$87, "Housing",$V$25:$V$87)</f>
        <v>0.2018102712849684</v>
      </c>
      <c r="W13" s="4">
        <f>COUNTIFS($D$25:$D$87, "Housing",$W$25:$W$87, "&gt;0")</f>
        <v>3</v>
      </c>
      <c r="X13" s="33">
        <f xml:space="preserve"> SUMIF($D$25:$D$87, "Housing",$X$25:$X$87)</f>
        <v>0.29214430352570087</v>
      </c>
      <c r="Y13" s="4">
        <f>COUNTIFS($D$25:$D$87, "Housing",$Y$25:$Y$87, "&gt;0")</f>
        <v>5</v>
      </c>
      <c r="Z13" s="33">
        <f>SUMIF($D$25:$D$87, "Housing", $Z$25:$Z$87)</f>
        <v>0.2398836605605808</v>
      </c>
      <c r="AA13" s="4">
        <f>COUNTIFS($D$25:$D$87, "Housing", $AA$25:$AA$87, "&gt;0")</f>
        <v>5</v>
      </c>
      <c r="AB13" s="5">
        <f>SUMIF($D$25:$D$87, "Housing", $P$25:$P$87)</f>
        <v>5.0183844340928561</v>
      </c>
      <c r="AC13" s="4">
        <f>COUNTIFS($D$25:$D$87, "Housing", $Q$25:$Q$87, "&gt;0")</f>
        <v>42</v>
      </c>
      <c r="AD13" s="33">
        <f>SUMIF($D$25:$D$87, "Housing", $AD$25:$AD$87)</f>
        <v>3.6597018380646977</v>
      </c>
      <c r="AE13" s="4">
        <f>COUNTIFS($D$25:$D$87, "Housing", $AE$25:$AE$87, "&gt;0")</f>
        <v>10</v>
      </c>
      <c r="AF13" s="1"/>
      <c r="AH13" s="24"/>
      <c r="AI13" s="24"/>
      <c r="AK13" s="11"/>
    </row>
    <row r="14" spans="2:37" x14ac:dyDescent="0.2">
      <c r="C14" s="23" t="s">
        <v>188</v>
      </c>
      <c r="D14" s="4">
        <f>COUNTIF($D$25:$D$87, "Employment")</f>
        <v>8</v>
      </c>
      <c r="E14" s="5">
        <f>SUMIF($D$25:$D$87, "Employment", $E$25:$E$87)</f>
        <v>13.896553117598257</v>
      </c>
      <c r="F14" s="5">
        <f>SUMIF($D$25:$D$87, "Employment", $F$25:$F$87)</f>
        <v>13.896553117598257</v>
      </c>
      <c r="G14" s="6">
        <f>COUNTIFS($D$25:$D$87, "Employment", $G$25:$G$87, "=100")</f>
        <v>8</v>
      </c>
      <c r="H14" s="5">
        <f>SUMIF($D$25:$D$87, "Employment", $H$25:$H$87)</f>
        <v>0</v>
      </c>
      <c r="I14" s="6">
        <f>COUNTIFS($D$25:$D$87, "Employment", $I$25:$I$87, "&gt;0")</f>
        <v>0</v>
      </c>
      <c r="J14" s="5">
        <f>SUMIF($D$25:$D$87, "Employment", $J$25:$J$87)</f>
        <v>0</v>
      </c>
      <c r="K14" s="6">
        <f>COUNTIFS($D$25:$D$87, "Employment", $K$25:$K$87, "&gt;0")</f>
        <v>0</v>
      </c>
      <c r="L14" s="5">
        <f>SUMIF($D$25:$D$87, "Employment", $L$25:$L$87)</f>
        <v>0</v>
      </c>
      <c r="M14" s="6">
        <f>COUNTIFS($D$25:$D$87, "Employment", $M$25:$M$87, "&gt;0")</f>
        <v>0</v>
      </c>
      <c r="N14" s="5">
        <f>SUMIF($D$25:$D$87, "Employment", $N$25:$N$87)</f>
        <v>10.3382174772441</v>
      </c>
      <c r="O14" s="6">
        <f>COUNTIFS($D$25:$D$87, "Employment", $O$25:$O$87, "=100")</f>
        <v>1</v>
      </c>
      <c r="P14" s="5">
        <f>SUMIF($D$25:$D$87, "Employment", $P$25:$P$87)</f>
        <v>1.4335638535899886</v>
      </c>
      <c r="Q14" s="6">
        <f>COUNTIFS($D$25:$D$87, "Employment", $Q$25:$Q$87, "&gt;0")</f>
        <v>7</v>
      </c>
      <c r="R14" s="5">
        <f>SUMIF($D$25:$D$87, "Employment", $R$25:$R$87)</f>
        <v>0.63680197054242615</v>
      </c>
      <c r="S14" s="6">
        <f>COUNTIFS($D$25:$D$87, "Employment", $S$25:$S$87, "&gt;0")</f>
        <v>7</v>
      </c>
      <c r="T14" s="5">
        <f>SUMIF($D$25:$D$87, "Employment", $T$25:$T$87)</f>
        <v>1.487969816221741</v>
      </c>
      <c r="U14" s="6">
        <f>COUNTIFS($D$25:$D$87, "Employment", $U$25:$U$87, "&gt;0")</f>
        <v>6</v>
      </c>
      <c r="V14" s="5">
        <f xml:space="preserve"> SUMIF($D$25:$D$87, "Employment",$V$25:$V$87)</f>
        <v>0</v>
      </c>
      <c r="W14" s="6">
        <f>COUNTIFS($D$25:$D$87, "Employment",$W$25:$W$87, "&gt;0")</f>
        <v>0</v>
      </c>
      <c r="X14" s="5">
        <f xml:space="preserve"> SUMIF($D$25:$D$87, "Employment",$X$25:$X$87)</f>
        <v>0</v>
      </c>
      <c r="Y14" s="6">
        <f>COUNTIFS($D$25:$D$87, "Employment",$Y$25:$Y$87, "&gt;0")</f>
        <v>0</v>
      </c>
      <c r="Z14" s="5">
        <f>SUMIF($D$25:$D$87, "Employment", $Z$25:$Z$87)</f>
        <v>0</v>
      </c>
      <c r="AA14" s="6">
        <f>COUNTIFS($D$25:$D$87, "Employment", $AA$25:$AA$87, "&gt;0")</f>
        <v>0</v>
      </c>
      <c r="AB14" s="5">
        <f>SUMIF($D$25:$D$87, "Employment", $P$25:$P$87)</f>
        <v>1.4335638535899886</v>
      </c>
      <c r="AC14" s="6">
        <f>COUNTIFS($D$25:$D$87, "Employment", $Q$25:$Q$87, "&gt;0")</f>
        <v>7</v>
      </c>
      <c r="AD14" s="5">
        <f>SUMIF($D$25:$D$87, "Employment", $AD$25:$AD$87)</f>
        <v>1.5505787751772E-4</v>
      </c>
      <c r="AE14" s="6">
        <f>COUNTIFS($D$25:$D$87, "Employment", $AE$25:$AE$87, "&gt;0")</f>
        <v>1</v>
      </c>
      <c r="AF14" s="1"/>
      <c r="AH14" s="24"/>
      <c r="AI14" s="24"/>
      <c r="AK14" s="11"/>
    </row>
    <row r="15" spans="2:37" x14ac:dyDescent="0.2">
      <c r="C15" s="7" t="s">
        <v>16</v>
      </c>
      <c r="D15" s="8">
        <f t="shared" ref="D15:AE15" si="0">SUM(D13:D14)</f>
        <v>63</v>
      </c>
      <c r="E15" s="25">
        <f t="shared" si="0"/>
        <v>50.011305347148088</v>
      </c>
      <c r="F15" s="25">
        <f t="shared" si="0"/>
        <v>47.595730086957694</v>
      </c>
      <c r="G15" s="32">
        <f t="shared" si="0"/>
        <v>55</v>
      </c>
      <c r="H15" s="25">
        <f t="shared" si="0"/>
        <v>1.1491562563974846</v>
      </c>
      <c r="I15" s="32">
        <f t="shared" si="0"/>
        <v>8</v>
      </c>
      <c r="J15" s="25">
        <f t="shared" si="0"/>
        <v>0.13566601724099972</v>
      </c>
      <c r="K15" s="32">
        <f t="shared" si="0"/>
        <v>4</v>
      </c>
      <c r="L15" s="25">
        <f t="shared" si="0"/>
        <v>1.1307529865519166</v>
      </c>
      <c r="M15" s="32">
        <f t="shared" si="0"/>
        <v>4</v>
      </c>
      <c r="N15" s="25">
        <f t="shared" si="0"/>
        <v>37.556857229889815</v>
      </c>
      <c r="O15" s="32">
        <f t="shared" si="0"/>
        <v>13</v>
      </c>
      <c r="P15" s="25">
        <f t="shared" si="0"/>
        <v>6.4519482876828445</v>
      </c>
      <c r="Q15" s="32">
        <f t="shared" si="0"/>
        <v>49</v>
      </c>
      <c r="R15" s="25">
        <f t="shared" si="0"/>
        <v>2.1907173168415301</v>
      </c>
      <c r="S15" s="32">
        <f t="shared" si="0"/>
        <v>44</v>
      </c>
      <c r="T15" s="25">
        <f t="shared" si="0"/>
        <v>3.8117825127339007</v>
      </c>
      <c r="U15" s="32">
        <f t="shared" si="0"/>
        <v>35</v>
      </c>
      <c r="V15" s="25">
        <f t="shared" si="0"/>
        <v>0.2018102712849684</v>
      </c>
      <c r="W15" s="32">
        <f t="shared" si="0"/>
        <v>3</v>
      </c>
      <c r="X15" s="25">
        <f t="shared" si="0"/>
        <v>0.29214430352570087</v>
      </c>
      <c r="Y15" s="32">
        <f t="shared" si="0"/>
        <v>5</v>
      </c>
      <c r="Z15" s="25">
        <f t="shared" si="0"/>
        <v>0.2398836605605808</v>
      </c>
      <c r="AA15" s="32">
        <f t="shared" si="0"/>
        <v>5</v>
      </c>
      <c r="AB15" s="25">
        <f t="shared" si="0"/>
        <v>6.4519482876828445</v>
      </c>
      <c r="AC15" s="32">
        <f t="shared" si="0"/>
        <v>49</v>
      </c>
      <c r="AD15" s="25">
        <f t="shared" si="0"/>
        <v>3.6598568959422155</v>
      </c>
      <c r="AE15" s="32">
        <f t="shared" si="0"/>
        <v>11</v>
      </c>
      <c r="AF15" s="1"/>
      <c r="AH15" s="24"/>
      <c r="AI15" s="24"/>
      <c r="AK15" s="11"/>
    </row>
    <row r="16" spans="2:37" x14ac:dyDescent="0.2">
      <c r="C16" s="15"/>
      <c r="AH16" s="24"/>
      <c r="AI16" s="24"/>
    </row>
    <row r="17" spans="2:38" ht="16.5" thickBot="1" x14ac:dyDescent="0.3">
      <c r="B17" s="2" t="s">
        <v>17</v>
      </c>
      <c r="C17" s="15"/>
    </row>
    <row r="18" spans="2:38" ht="25.5" x14ac:dyDescent="0.2">
      <c r="B18" s="35" t="s">
        <v>56</v>
      </c>
      <c r="C18" s="56" t="s">
        <v>18</v>
      </c>
    </row>
    <row r="19" spans="2:38" ht="25.5" x14ac:dyDescent="0.2">
      <c r="B19" s="36" t="s">
        <v>50</v>
      </c>
      <c r="C19" s="57"/>
    </row>
    <row r="20" spans="2:38" ht="18" x14ac:dyDescent="0.25">
      <c r="B20" s="16" t="s">
        <v>5</v>
      </c>
      <c r="C20" s="57"/>
      <c r="F20" s="19" t="s">
        <v>19</v>
      </c>
    </row>
    <row r="21" spans="2:38" ht="15" customHeight="1" x14ac:dyDescent="0.2">
      <c r="B21" s="17" t="s">
        <v>20</v>
      </c>
      <c r="C21" s="57"/>
    </row>
    <row r="22" spans="2:38" ht="39.75" customHeight="1" thickBot="1" x14ac:dyDescent="0.25">
      <c r="B22" s="18" t="s">
        <v>4</v>
      </c>
      <c r="C22" s="58"/>
      <c r="F22" s="59" t="s">
        <v>2</v>
      </c>
      <c r="G22" s="59"/>
      <c r="H22" s="59"/>
      <c r="I22" s="59"/>
      <c r="J22" s="59"/>
      <c r="K22" s="59"/>
      <c r="L22" s="59"/>
      <c r="M22" s="59"/>
      <c r="N22" s="53" t="s">
        <v>3</v>
      </c>
      <c r="O22" s="54"/>
      <c r="P22" s="54"/>
      <c r="Q22" s="54"/>
      <c r="R22" s="54"/>
      <c r="S22" s="54"/>
      <c r="T22" s="54"/>
      <c r="U22" s="55"/>
      <c r="V22" s="69" t="s">
        <v>49</v>
      </c>
      <c r="W22" s="70"/>
      <c r="X22" s="70"/>
      <c r="Y22" s="70"/>
      <c r="Z22" s="70"/>
      <c r="AA22" s="71"/>
      <c r="AB22" s="60" t="s">
        <v>58</v>
      </c>
      <c r="AC22" s="61"/>
      <c r="AD22" s="65" t="s">
        <v>51</v>
      </c>
      <c r="AE22" s="65"/>
      <c r="AF22" s="62" t="s">
        <v>225</v>
      </c>
      <c r="AG22" s="66" t="s">
        <v>53</v>
      </c>
      <c r="AI22" s="9"/>
      <c r="AJ22" s="9"/>
      <c r="AK22" s="9"/>
    </row>
    <row r="23" spans="2:38" ht="60" customHeight="1" x14ac:dyDescent="0.2">
      <c r="F23" s="59" t="s">
        <v>4</v>
      </c>
      <c r="G23" s="59"/>
      <c r="H23" s="59" t="s">
        <v>5</v>
      </c>
      <c r="I23" s="59"/>
      <c r="J23" s="59" t="s">
        <v>6</v>
      </c>
      <c r="K23" s="59"/>
      <c r="L23" s="59" t="s">
        <v>7</v>
      </c>
      <c r="M23" s="59"/>
      <c r="N23" s="53" t="s">
        <v>60</v>
      </c>
      <c r="O23" s="55"/>
      <c r="P23" s="53" t="s">
        <v>8</v>
      </c>
      <c r="Q23" s="55"/>
      <c r="R23" s="53" t="s">
        <v>9</v>
      </c>
      <c r="S23" s="55"/>
      <c r="T23" s="53" t="s">
        <v>10</v>
      </c>
      <c r="U23" s="55"/>
      <c r="V23" s="65" t="s">
        <v>63</v>
      </c>
      <c r="W23" s="65"/>
      <c r="X23" s="60" t="s">
        <v>198</v>
      </c>
      <c r="Y23" s="61"/>
      <c r="Z23" s="65" t="s">
        <v>57</v>
      </c>
      <c r="AA23" s="65"/>
      <c r="AB23" s="60" t="s">
        <v>59</v>
      </c>
      <c r="AC23" s="61"/>
      <c r="AD23" s="65" t="s">
        <v>52</v>
      </c>
      <c r="AE23" s="65"/>
      <c r="AF23" s="63"/>
      <c r="AG23" s="67"/>
      <c r="AI23" s="9"/>
      <c r="AJ23" s="9"/>
      <c r="AK23" s="9"/>
    </row>
    <row r="24" spans="2:38" ht="44.25" customHeight="1" x14ac:dyDescent="0.2">
      <c r="B24" s="30" t="s">
        <v>21</v>
      </c>
      <c r="C24" s="30" t="s">
        <v>22</v>
      </c>
      <c r="D24" s="30" t="s">
        <v>11</v>
      </c>
      <c r="E24" s="30" t="s">
        <v>13</v>
      </c>
      <c r="F24" s="30" t="s">
        <v>13</v>
      </c>
      <c r="G24" s="30" t="s">
        <v>23</v>
      </c>
      <c r="H24" s="30" t="s">
        <v>13</v>
      </c>
      <c r="I24" s="30" t="s">
        <v>23</v>
      </c>
      <c r="J24" s="30" t="s">
        <v>13</v>
      </c>
      <c r="K24" s="22" t="s">
        <v>23</v>
      </c>
      <c r="L24" s="30" t="s">
        <v>13</v>
      </c>
      <c r="M24" s="30" t="s">
        <v>23</v>
      </c>
      <c r="N24" s="30" t="s">
        <v>13</v>
      </c>
      <c r="O24" s="30" t="s">
        <v>23</v>
      </c>
      <c r="P24" s="30" t="s">
        <v>13</v>
      </c>
      <c r="Q24" s="30" t="s">
        <v>23</v>
      </c>
      <c r="R24" s="30" t="s">
        <v>13</v>
      </c>
      <c r="S24" s="30" t="s">
        <v>23</v>
      </c>
      <c r="T24" s="30" t="s">
        <v>13</v>
      </c>
      <c r="U24" s="30" t="s">
        <v>23</v>
      </c>
      <c r="V24" s="30" t="s">
        <v>13</v>
      </c>
      <c r="W24" s="30" t="s">
        <v>23</v>
      </c>
      <c r="X24" s="30" t="s">
        <v>13</v>
      </c>
      <c r="Y24" s="30" t="s">
        <v>23</v>
      </c>
      <c r="Z24" s="30" t="s">
        <v>13</v>
      </c>
      <c r="AA24" s="30" t="s">
        <v>23</v>
      </c>
      <c r="AB24" s="30" t="s">
        <v>13</v>
      </c>
      <c r="AC24" s="30" t="s">
        <v>23</v>
      </c>
      <c r="AD24" s="30" t="s">
        <v>13</v>
      </c>
      <c r="AE24" s="30" t="s">
        <v>23</v>
      </c>
      <c r="AF24" s="64"/>
      <c r="AG24" s="68"/>
      <c r="AH24" s="37" t="s">
        <v>24</v>
      </c>
      <c r="AI24" s="30" t="s">
        <v>25</v>
      </c>
      <c r="AJ24" s="29" t="s">
        <v>26</v>
      </c>
      <c r="AK24" s="29" t="s">
        <v>27</v>
      </c>
    </row>
    <row r="25" spans="2:38" ht="51" x14ac:dyDescent="0.2">
      <c r="B25" s="31" t="str">
        <f>Calculations!A2</f>
        <v>EL/0021/02</v>
      </c>
      <c r="C25" s="20" t="str">
        <f>Calculations!B2</f>
        <v>Land at Chamberhall (Phase 2), Magdalene Road, Bury (Formerly known as Bury Ground)</v>
      </c>
      <c r="D25" s="10" t="str">
        <f>Calculations!C2</f>
        <v>Employment</v>
      </c>
      <c r="E25" s="50">
        <f>Calculations!D2</f>
        <v>3.1888926421513002</v>
      </c>
      <c r="F25" s="50">
        <f>Calculations!H2</f>
        <v>3.1888926421513002</v>
      </c>
      <c r="G25" s="50">
        <f>Calculations!L2</f>
        <v>100</v>
      </c>
      <c r="H25" s="50">
        <f>Calculations!G2</f>
        <v>0</v>
      </c>
      <c r="I25" s="50">
        <f>Calculations!K2</f>
        <v>0</v>
      </c>
      <c r="J25" s="50">
        <f>Calculations!F2</f>
        <v>0</v>
      </c>
      <c r="K25" s="50">
        <f>Calculations!J2</f>
        <v>0</v>
      </c>
      <c r="L25" s="50">
        <f>Calculations!E2</f>
        <v>0</v>
      </c>
      <c r="M25" s="50">
        <f>Calculations!I2</f>
        <v>0</v>
      </c>
      <c r="N25" s="50">
        <f>Calculations!P2</f>
        <v>2.3669786181413701</v>
      </c>
      <c r="O25" s="50">
        <f>Calculations!T2</f>
        <v>74.225722962706953</v>
      </c>
      <c r="P25" s="50">
        <f>Calculations!O2</f>
        <v>0.20107760318415199</v>
      </c>
      <c r="Q25" s="50">
        <f>Calculations!S2</f>
        <v>6.305562016302324</v>
      </c>
      <c r="R25" s="50">
        <f>Calculations!N2</f>
        <v>0.101899587857586</v>
      </c>
      <c r="S25" s="50">
        <f>Calculations!R2</f>
        <v>3.1954536979596213</v>
      </c>
      <c r="T25" s="50">
        <f>Calculations!M2</f>
        <v>0.51893683296819204</v>
      </c>
      <c r="U25" s="50">
        <f>Calculations!Q2</f>
        <v>16.2732613230311</v>
      </c>
      <c r="V25" s="51">
        <f>Calculations!AA2</f>
        <v>0</v>
      </c>
      <c r="W25" s="51">
        <f>Calculations!AB2</f>
        <v>0</v>
      </c>
      <c r="X25" s="51">
        <f>Calculations!AC2</f>
        <v>0</v>
      </c>
      <c r="Y25" s="51">
        <f>Calculations!AD2</f>
        <v>0</v>
      </c>
      <c r="Z25" s="51">
        <f>Calculations!Y2</f>
        <v>0</v>
      </c>
      <c r="AA25" s="51">
        <f>Calculations!Z2</f>
        <v>0</v>
      </c>
      <c r="AB25" s="51">
        <f>P25</f>
        <v>0.20107760318415199</v>
      </c>
      <c r="AC25" s="51">
        <f>Q25</f>
        <v>6.305562016302324</v>
      </c>
      <c r="AD25" s="51">
        <f>Calculations!AF2</f>
        <v>0</v>
      </c>
      <c r="AE25" s="51">
        <f>Calculations!AG2</f>
        <v>0</v>
      </c>
      <c r="AF25" s="51" t="s">
        <v>190</v>
      </c>
      <c r="AG25" s="34" t="s">
        <v>192</v>
      </c>
      <c r="AH25" s="21" t="s">
        <v>205</v>
      </c>
      <c r="AI25" s="20" t="s">
        <v>202</v>
      </c>
      <c r="AJ25" s="26" t="s">
        <v>214</v>
      </c>
      <c r="AK25" s="26" t="s">
        <v>210</v>
      </c>
    </row>
    <row r="26" spans="2:38" ht="63.75" x14ac:dyDescent="0.2">
      <c r="B26" s="31" t="str">
        <f>Calculations!A3</f>
        <v>EL/0059/01</v>
      </c>
      <c r="C26" s="20" t="str">
        <f>Calculations!B3</f>
        <v>Former Reservoir Site, junction of Eton Hill Road &amp; Eton Way South, Radcliffe</v>
      </c>
      <c r="D26" s="10" t="str">
        <f>Calculations!C3</f>
        <v>Employment</v>
      </c>
      <c r="E26" s="50">
        <f>Calculations!D3</f>
        <v>0.30461115844175202</v>
      </c>
      <c r="F26" s="50">
        <f>Calculations!H3</f>
        <v>0.30461115844175202</v>
      </c>
      <c r="G26" s="50">
        <f>Calculations!L3</f>
        <v>100</v>
      </c>
      <c r="H26" s="50">
        <f>Calculations!G3</f>
        <v>0</v>
      </c>
      <c r="I26" s="50">
        <f>Calculations!K3</f>
        <v>0</v>
      </c>
      <c r="J26" s="50">
        <f>Calculations!F3</f>
        <v>0</v>
      </c>
      <c r="K26" s="50">
        <f>Calculations!J3</f>
        <v>0</v>
      </c>
      <c r="L26" s="50">
        <f>Calculations!E3</f>
        <v>0</v>
      </c>
      <c r="M26" s="50">
        <f>Calculations!I3</f>
        <v>0</v>
      </c>
      <c r="N26" s="50">
        <f>Calculations!P3</f>
        <v>0.28388696580100087</v>
      </c>
      <c r="O26" s="50">
        <f>Calculations!T3</f>
        <v>93.196509035727246</v>
      </c>
      <c r="P26" s="50">
        <f>Calculations!O3</f>
        <v>1.03160017240717E-2</v>
      </c>
      <c r="Q26" s="50">
        <f>Calculations!S3</f>
        <v>3.3866132077510005</v>
      </c>
      <c r="R26" s="50">
        <f>Calculations!N3</f>
        <v>8.0063007760181699E-4</v>
      </c>
      <c r="S26" s="50">
        <f>Calculations!R3</f>
        <v>0.26283675282857838</v>
      </c>
      <c r="T26" s="50">
        <f>Calculations!M3</f>
        <v>9.6075608390776297E-3</v>
      </c>
      <c r="U26" s="50">
        <f>Calculations!Q3</f>
        <v>3.1540410036931705</v>
      </c>
      <c r="V26" s="51">
        <f>Calculations!AA3</f>
        <v>0</v>
      </c>
      <c r="W26" s="51">
        <f>Calculations!AB3</f>
        <v>0</v>
      </c>
      <c r="X26" s="51">
        <f>Calculations!AC3</f>
        <v>0</v>
      </c>
      <c r="Y26" s="51">
        <f>Calculations!AD3</f>
        <v>0</v>
      </c>
      <c r="Z26" s="51">
        <f>Calculations!Y3</f>
        <v>0</v>
      </c>
      <c r="AA26" s="51">
        <f>Calculations!Z3</f>
        <v>0</v>
      </c>
      <c r="AB26" s="51">
        <f t="shared" ref="AB26:AB49" si="1">P26</f>
        <v>1.03160017240717E-2</v>
      </c>
      <c r="AC26" s="51">
        <f t="shared" ref="AC26:AC49" si="2">Q26</f>
        <v>3.3866132077510005</v>
      </c>
      <c r="AD26" s="51">
        <f>Calculations!AF3</f>
        <v>0</v>
      </c>
      <c r="AE26" s="51">
        <f>Calculations!AG3</f>
        <v>0</v>
      </c>
      <c r="AF26" s="51" t="s">
        <v>191</v>
      </c>
      <c r="AG26" s="34" t="s">
        <v>193</v>
      </c>
      <c r="AH26" s="21" t="s">
        <v>205</v>
      </c>
      <c r="AI26" s="20" t="s">
        <v>202</v>
      </c>
      <c r="AJ26" s="26" t="s">
        <v>214</v>
      </c>
      <c r="AK26" s="26" t="s">
        <v>210</v>
      </c>
    </row>
    <row r="27" spans="2:38" ht="38.25" x14ac:dyDescent="0.2">
      <c r="B27" s="31" t="str">
        <f>Calculations!A4</f>
        <v>EL/0331/00</v>
      </c>
      <c r="C27" s="20" t="str">
        <f>Calculations!B4</f>
        <v>Site bounded by Kenyon Street, Brook Street and Taylor Street, Bury, BL9 6DT</v>
      </c>
      <c r="D27" s="10" t="str">
        <f>Calculations!C4</f>
        <v>Employment</v>
      </c>
      <c r="E27" s="50">
        <f>Calculations!D4</f>
        <v>0.20285815829848799</v>
      </c>
      <c r="F27" s="50">
        <f>Calculations!H4</f>
        <v>0.20285815829848799</v>
      </c>
      <c r="G27" s="50">
        <f>Calculations!L4</f>
        <v>100</v>
      </c>
      <c r="H27" s="50">
        <f>Calculations!G4</f>
        <v>0</v>
      </c>
      <c r="I27" s="50">
        <f>Calculations!K4</f>
        <v>0</v>
      </c>
      <c r="J27" s="50">
        <f>Calculations!F4</f>
        <v>0</v>
      </c>
      <c r="K27" s="50">
        <f>Calculations!J4</f>
        <v>0</v>
      </c>
      <c r="L27" s="50">
        <f>Calculations!E4</f>
        <v>0</v>
      </c>
      <c r="M27" s="50">
        <f>Calculations!I4</f>
        <v>0</v>
      </c>
      <c r="N27" s="50">
        <f>Calculations!P4</f>
        <v>0.19917505894005375</v>
      </c>
      <c r="O27" s="50">
        <f>Calculations!T4</f>
        <v>98.184396728567904</v>
      </c>
      <c r="P27" s="50">
        <f>Calculations!O4</f>
        <v>2.3273634708020799E-3</v>
      </c>
      <c r="Q27" s="50">
        <f>Calculations!S4</f>
        <v>1.1472861088374708</v>
      </c>
      <c r="R27" s="50">
        <f>Calculations!N4</f>
        <v>1.3557358876321801E-3</v>
      </c>
      <c r="S27" s="50">
        <f>Calculations!R4</f>
        <v>0.66831716259463103</v>
      </c>
      <c r="T27" s="50">
        <f>Calculations!M4</f>
        <v>0</v>
      </c>
      <c r="U27" s="50">
        <f>Calculations!Q4</f>
        <v>0</v>
      </c>
      <c r="V27" s="51">
        <f>Calculations!AA4</f>
        <v>0</v>
      </c>
      <c r="W27" s="51">
        <f>Calculations!AB4</f>
        <v>0</v>
      </c>
      <c r="X27" s="51">
        <f>Calculations!AC4</f>
        <v>0</v>
      </c>
      <c r="Y27" s="51">
        <f>Calculations!AD4</f>
        <v>0</v>
      </c>
      <c r="Z27" s="51">
        <f>Calculations!Y4</f>
        <v>0</v>
      </c>
      <c r="AA27" s="51">
        <f>Calculations!Z4</f>
        <v>0</v>
      </c>
      <c r="AB27" s="51">
        <f t="shared" si="1"/>
        <v>2.3273634708020799E-3</v>
      </c>
      <c r="AC27" s="51">
        <f t="shared" si="2"/>
        <v>1.1472861088374708</v>
      </c>
      <c r="AD27" s="51">
        <f>Calculations!AF4</f>
        <v>1.5505787751772E-4</v>
      </c>
      <c r="AE27" s="51">
        <f>Calculations!AG4</f>
        <v>7.643659925649425E-2</v>
      </c>
      <c r="AF27" s="51" t="s">
        <v>191</v>
      </c>
      <c r="AG27" s="34" t="s">
        <v>194</v>
      </c>
      <c r="AH27" s="21" t="s">
        <v>205</v>
      </c>
      <c r="AI27" s="20" t="s">
        <v>202</v>
      </c>
      <c r="AJ27" s="26" t="s">
        <v>218</v>
      </c>
      <c r="AK27" s="26" t="s">
        <v>210</v>
      </c>
    </row>
    <row r="28" spans="2:38" ht="38.25" x14ac:dyDescent="0.2">
      <c r="B28" s="31" t="str">
        <f>Calculations!A5</f>
        <v>EL/0347/00</v>
      </c>
      <c r="C28" s="20" t="str">
        <f>Calculations!B5</f>
        <v>Phase One Development Bradley Fold Trading Estate, Radcliffe Moor Road, Radcliffe</v>
      </c>
      <c r="D28" s="10" t="str">
        <f>Calculations!C5</f>
        <v>Employment</v>
      </c>
      <c r="E28" s="50">
        <f>Calculations!D5</f>
        <v>1.07135811900764</v>
      </c>
      <c r="F28" s="50">
        <f>Calculations!H5</f>
        <v>1.07135811900764</v>
      </c>
      <c r="G28" s="50">
        <f>Calculations!L5</f>
        <v>100</v>
      </c>
      <c r="H28" s="50">
        <f>Calculations!G5</f>
        <v>0</v>
      </c>
      <c r="I28" s="50">
        <f>Calculations!K5</f>
        <v>0</v>
      </c>
      <c r="J28" s="50">
        <f>Calculations!F5</f>
        <v>0</v>
      </c>
      <c r="K28" s="50">
        <f>Calculations!J5</f>
        <v>0</v>
      </c>
      <c r="L28" s="50">
        <f>Calculations!E5</f>
        <v>0</v>
      </c>
      <c r="M28" s="50">
        <f>Calculations!I5</f>
        <v>0</v>
      </c>
      <c r="N28" s="50">
        <f>Calculations!P5</f>
        <v>0.94947554593489258</v>
      </c>
      <c r="O28" s="50">
        <f>Calculations!T5</f>
        <v>88.623545114341155</v>
      </c>
      <c r="P28" s="50">
        <f>Calculations!O5</f>
        <v>7.1864886505859801E-2</v>
      </c>
      <c r="Q28" s="50">
        <f>Calculations!S5</f>
        <v>6.7078304845839627</v>
      </c>
      <c r="R28" s="50">
        <f>Calculations!N5</f>
        <v>4.5704308228136099E-2</v>
      </c>
      <c r="S28" s="50">
        <f>Calculations!R5</f>
        <v>4.2660159490339549</v>
      </c>
      <c r="T28" s="50">
        <f>Calculations!M5</f>
        <v>4.3133783387514996E-3</v>
      </c>
      <c r="U28" s="50">
        <f>Calculations!Q5</f>
        <v>0.40260845204093149</v>
      </c>
      <c r="V28" s="51">
        <f>Calculations!AA5</f>
        <v>0</v>
      </c>
      <c r="W28" s="51">
        <f>Calculations!AB5</f>
        <v>0</v>
      </c>
      <c r="X28" s="51">
        <f>Calculations!AC5</f>
        <v>0</v>
      </c>
      <c r="Y28" s="51">
        <f>Calculations!AD5</f>
        <v>0</v>
      </c>
      <c r="Z28" s="51">
        <f>Calculations!Y5</f>
        <v>0</v>
      </c>
      <c r="AA28" s="51">
        <f>Calculations!Z5</f>
        <v>0</v>
      </c>
      <c r="AB28" s="51">
        <f t="shared" si="1"/>
        <v>7.1864886505859801E-2</v>
      </c>
      <c r="AC28" s="51">
        <f t="shared" si="2"/>
        <v>6.7078304845839627</v>
      </c>
      <c r="AD28" s="51">
        <f>Calculations!AF5</f>
        <v>0</v>
      </c>
      <c r="AE28" s="51">
        <f>Calculations!AG5</f>
        <v>0</v>
      </c>
      <c r="AF28" s="51" t="s">
        <v>191</v>
      </c>
      <c r="AG28" s="34" t="s">
        <v>194</v>
      </c>
      <c r="AH28" s="21" t="s">
        <v>205</v>
      </c>
      <c r="AI28" s="20" t="s">
        <v>202</v>
      </c>
      <c r="AJ28" s="26" t="s">
        <v>209</v>
      </c>
      <c r="AK28" s="26" t="s">
        <v>210</v>
      </c>
      <c r="AL28" s="24"/>
    </row>
    <row r="29" spans="2:38" ht="38.25" x14ac:dyDescent="0.2">
      <c r="B29" s="31" t="str">
        <f>Calculations!A6</f>
        <v>EL/0389/00</v>
      </c>
      <c r="C29" s="20" t="str">
        <f>Calculations!B6</f>
        <v>Former Christian Salvesen Site, Hollins Brook Way, Bury, BL9 8RR</v>
      </c>
      <c r="D29" s="10" t="str">
        <f>Calculations!C6</f>
        <v>Employment</v>
      </c>
      <c r="E29" s="50">
        <f>Calculations!D6</f>
        <v>1.6298311777526899</v>
      </c>
      <c r="F29" s="50">
        <f>Calculations!H6</f>
        <v>1.6298311777526899</v>
      </c>
      <c r="G29" s="50">
        <f>Calculations!L6</f>
        <v>100</v>
      </c>
      <c r="H29" s="50">
        <f>Calculations!G6</f>
        <v>0</v>
      </c>
      <c r="I29" s="50">
        <f>Calculations!K6</f>
        <v>0</v>
      </c>
      <c r="J29" s="50">
        <f>Calculations!F6</f>
        <v>0</v>
      </c>
      <c r="K29" s="50">
        <f>Calculations!J6</f>
        <v>0</v>
      </c>
      <c r="L29" s="50">
        <f>Calculations!E6</f>
        <v>0</v>
      </c>
      <c r="M29" s="50">
        <f>Calculations!I6</f>
        <v>0</v>
      </c>
      <c r="N29" s="50">
        <f>Calculations!P6</f>
        <v>1.3943947949847553</v>
      </c>
      <c r="O29" s="50">
        <f>Calculations!T6</f>
        <v>85.554553994201498</v>
      </c>
      <c r="P29" s="50">
        <f>Calculations!O6</f>
        <v>0.11237458947404801</v>
      </c>
      <c r="Q29" s="50">
        <f>Calculations!S6</f>
        <v>6.8948607075364032</v>
      </c>
      <c r="R29" s="50">
        <f>Calculations!N6</f>
        <v>5.0687013399239998E-2</v>
      </c>
      <c r="S29" s="50">
        <f>Calculations!R6</f>
        <v>3.1099548279061837</v>
      </c>
      <c r="T29" s="50">
        <f>Calculations!M6</f>
        <v>7.2374779894646704E-2</v>
      </c>
      <c r="U29" s="50">
        <f>Calculations!Q6</f>
        <v>4.4406304703559201</v>
      </c>
      <c r="V29" s="51">
        <f>Calculations!AA6</f>
        <v>0</v>
      </c>
      <c r="W29" s="51">
        <f>Calculations!AB6</f>
        <v>0</v>
      </c>
      <c r="X29" s="51">
        <f>Calculations!AC6</f>
        <v>0</v>
      </c>
      <c r="Y29" s="51">
        <f>Calculations!AD6</f>
        <v>0</v>
      </c>
      <c r="Z29" s="51">
        <f>Calculations!Y6</f>
        <v>0</v>
      </c>
      <c r="AA29" s="51">
        <f>Calculations!Z6</f>
        <v>0</v>
      </c>
      <c r="AB29" s="51">
        <f t="shared" si="1"/>
        <v>0.11237458947404801</v>
      </c>
      <c r="AC29" s="51">
        <f t="shared" si="2"/>
        <v>6.8948607075364032</v>
      </c>
      <c r="AD29" s="51">
        <f>Calculations!AF6</f>
        <v>0</v>
      </c>
      <c r="AE29" s="51">
        <f>Calculations!AG6</f>
        <v>0</v>
      </c>
      <c r="AF29" s="51" t="s">
        <v>191</v>
      </c>
      <c r="AG29" s="34" t="s">
        <v>194</v>
      </c>
      <c r="AH29" s="21" t="s">
        <v>205</v>
      </c>
      <c r="AI29" s="20" t="s">
        <v>202</v>
      </c>
      <c r="AJ29" s="26" t="s">
        <v>209</v>
      </c>
      <c r="AK29" s="26" t="s">
        <v>210</v>
      </c>
    </row>
    <row r="30" spans="2:38" ht="63.75" x14ac:dyDescent="0.2">
      <c r="B30" s="31" t="str">
        <f>Calculations!A7</f>
        <v>EL/0397/00</v>
      </c>
      <c r="C30" s="20" t="str">
        <f>Calculations!B7</f>
        <v>Land off Victoria Street, Bury</v>
      </c>
      <c r="D30" s="10" t="str">
        <f>Calculations!C7</f>
        <v>Employment</v>
      </c>
      <c r="E30" s="50">
        <f>Calculations!D7</f>
        <v>0.121914954458107</v>
      </c>
      <c r="F30" s="50">
        <f>Calculations!H7</f>
        <v>0.121914954458107</v>
      </c>
      <c r="G30" s="50">
        <f>Calculations!L7</f>
        <v>100</v>
      </c>
      <c r="H30" s="50">
        <f>Calculations!G7</f>
        <v>0</v>
      </c>
      <c r="I30" s="50">
        <f>Calculations!K7</f>
        <v>0</v>
      </c>
      <c r="J30" s="50">
        <f>Calculations!F7</f>
        <v>0</v>
      </c>
      <c r="K30" s="50">
        <f>Calculations!J7</f>
        <v>0</v>
      </c>
      <c r="L30" s="50">
        <f>Calculations!E7</f>
        <v>0</v>
      </c>
      <c r="M30" s="50">
        <f>Calculations!I7</f>
        <v>0</v>
      </c>
      <c r="N30" s="50">
        <f>Calculations!P7</f>
        <v>0.121914954458107</v>
      </c>
      <c r="O30" s="50">
        <f>Calculations!T7</f>
        <v>100</v>
      </c>
      <c r="P30" s="50">
        <f>Calculations!O7</f>
        <v>0</v>
      </c>
      <c r="Q30" s="50">
        <f>Calculations!S7</f>
        <v>0</v>
      </c>
      <c r="R30" s="50">
        <f>Calculations!N7</f>
        <v>0</v>
      </c>
      <c r="S30" s="50">
        <f>Calculations!R7</f>
        <v>0</v>
      </c>
      <c r="T30" s="50">
        <f>Calculations!M7</f>
        <v>0</v>
      </c>
      <c r="U30" s="50">
        <f>Calculations!Q7</f>
        <v>0</v>
      </c>
      <c r="V30" s="51">
        <f>Calculations!AA7</f>
        <v>0</v>
      </c>
      <c r="W30" s="51">
        <f>Calculations!AB7</f>
        <v>0</v>
      </c>
      <c r="X30" s="51">
        <f>Calculations!AC7</f>
        <v>0</v>
      </c>
      <c r="Y30" s="51">
        <f>Calculations!AD7</f>
        <v>0</v>
      </c>
      <c r="Z30" s="51">
        <f>Calculations!Y7</f>
        <v>0</v>
      </c>
      <c r="AA30" s="51">
        <f>Calculations!Z7</f>
        <v>0</v>
      </c>
      <c r="AB30" s="51">
        <f t="shared" si="1"/>
        <v>0</v>
      </c>
      <c r="AC30" s="51">
        <f t="shared" si="2"/>
        <v>0</v>
      </c>
      <c r="AD30" s="51">
        <f>Calculations!AF7</f>
        <v>0</v>
      </c>
      <c r="AE30" s="51">
        <f>Calculations!AG7</f>
        <v>0</v>
      </c>
      <c r="AF30" s="51" t="s">
        <v>191</v>
      </c>
      <c r="AG30" s="34" t="s">
        <v>193</v>
      </c>
      <c r="AH30" s="21" t="s">
        <v>205</v>
      </c>
      <c r="AI30" s="20" t="s">
        <v>211</v>
      </c>
      <c r="AJ30" s="26" t="s">
        <v>215</v>
      </c>
      <c r="AK30" s="26" t="s">
        <v>213</v>
      </c>
    </row>
    <row r="31" spans="2:38" ht="51" x14ac:dyDescent="0.2">
      <c r="B31" s="31" t="str">
        <f>Calculations!A8</f>
        <v>EL/0398/00</v>
      </c>
      <c r="C31" s="20" t="str">
        <f>Calculations!B8</f>
        <v>Buckley Wells Locomotive Depot, Baron Street, Bury, BL9 0TY</v>
      </c>
      <c r="D31" s="10" t="str">
        <f>Calculations!C8</f>
        <v>Employment</v>
      </c>
      <c r="E31" s="50">
        <f>Calculations!D8</f>
        <v>5.4482694870381998</v>
      </c>
      <c r="F31" s="50">
        <f>Calculations!H8</f>
        <v>5.4482694870381998</v>
      </c>
      <c r="G31" s="50">
        <f>Calculations!L8</f>
        <v>100</v>
      </c>
      <c r="H31" s="50">
        <f>Calculations!G8</f>
        <v>0</v>
      </c>
      <c r="I31" s="50">
        <f>Calculations!K8</f>
        <v>0</v>
      </c>
      <c r="J31" s="50">
        <f>Calculations!F8</f>
        <v>0</v>
      </c>
      <c r="K31" s="50">
        <f>Calculations!J8</f>
        <v>0</v>
      </c>
      <c r="L31" s="50">
        <f>Calculations!E8</f>
        <v>0</v>
      </c>
      <c r="M31" s="50">
        <f>Calculations!I8</f>
        <v>0</v>
      </c>
      <c r="N31" s="50">
        <f>Calculations!P8</f>
        <v>4.4957280237296011</v>
      </c>
      <c r="O31" s="50">
        <f>Calculations!T8</f>
        <v>82.516623570571184</v>
      </c>
      <c r="P31" s="50">
        <f>Calculations!O8</f>
        <v>0.60735303128685103</v>
      </c>
      <c r="Q31" s="50">
        <f>Calculations!S8</f>
        <v>11.147631972533386</v>
      </c>
      <c r="R31" s="50">
        <f>Calculations!N8</f>
        <v>0.160361564031402</v>
      </c>
      <c r="S31" s="50">
        <f>Calculations!R8</f>
        <v>2.9433486066156047</v>
      </c>
      <c r="T31" s="50">
        <f>Calculations!M8</f>
        <v>0.18482686799034601</v>
      </c>
      <c r="U31" s="50">
        <f>Calculations!Q8</f>
        <v>3.3923958502798288</v>
      </c>
      <c r="V31" s="51">
        <f>Calculations!AA8</f>
        <v>0</v>
      </c>
      <c r="W31" s="51">
        <f>Calculations!AB8</f>
        <v>0</v>
      </c>
      <c r="X31" s="51">
        <f>Calculations!AC8</f>
        <v>0</v>
      </c>
      <c r="Y31" s="51">
        <f>Calculations!AD8</f>
        <v>0</v>
      </c>
      <c r="Z31" s="51">
        <f>Calculations!Y8</f>
        <v>0</v>
      </c>
      <c r="AA31" s="51">
        <f>Calculations!Z8</f>
        <v>0</v>
      </c>
      <c r="AB31" s="51">
        <f t="shared" si="1"/>
        <v>0.60735303128685103</v>
      </c>
      <c r="AC31" s="51">
        <f t="shared" si="2"/>
        <v>11.147631972533386</v>
      </c>
      <c r="AD31" s="51">
        <f>Calculations!AF8</f>
        <v>0</v>
      </c>
      <c r="AE31" s="51">
        <f>Calculations!AG8</f>
        <v>0</v>
      </c>
      <c r="AF31" s="51" t="s">
        <v>191</v>
      </c>
      <c r="AG31" s="34" t="s">
        <v>192</v>
      </c>
      <c r="AH31" s="21" t="s">
        <v>205</v>
      </c>
      <c r="AI31" s="20" t="s">
        <v>202</v>
      </c>
      <c r="AJ31" s="26" t="s">
        <v>214</v>
      </c>
      <c r="AK31" s="26" t="s">
        <v>210</v>
      </c>
    </row>
    <row r="32" spans="2:38" ht="51" x14ac:dyDescent="0.2">
      <c r="B32" s="31" t="str">
        <f>Calculations!A9</f>
        <v>EL/0399/00</v>
      </c>
      <c r="C32" s="20" t="str">
        <f>Calculations!B9</f>
        <v>Former Ashworth, Miller Street, Radcliffe, Manchester, M26 4AF</v>
      </c>
      <c r="D32" s="10" t="str">
        <f>Calculations!C9</f>
        <v>Employment</v>
      </c>
      <c r="E32" s="50">
        <f>Calculations!D9</f>
        <v>1.9288174204500801</v>
      </c>
      <c r="F32" s="50">
        <f>Calculations!H9</f>
        <v>1.9288174204500801</v>
      </c>
      <c r="G32" s="50">
        <f>Calculations!L9</f>
        <v>100</v>
      </c>
      <c r="H32" s="50">
        <f>Calculations!G9</f>
        <v>0</v>
      </c>
      <c r="I32" s="50">
        <f>Calculations!K9</f>
        <v>0</v>
      </c>
      <c r="J32" s="50">
        <f>Calculations!F9</f>
        <v>0</v>
      </c>
      <c r="K32" s="50">
        <f>Calculations!J9</f>
        <v>0</v>
      </c>
      <c r="L32" s="50">
        <f>Calculations!E9</f>
        <v>0</v>
      </c>
      <c r="M32" s="50">
        <f>Calculations!I9</f>
        <v>0</v>
      </c>
      <c r="N32" s="50">
        <f>Calculations!P9</f>
        <v>0.52666351525432109</v>
      </c>
      <c r="O32" s="50">
        <f>Calculations!T9</f>
        <v>27.304995779819674</v>
      </c>
      <c r="P32" s="50">
        <f>Calculations!O9</f>
        <v>0.42825037794420401</v>
      </c>
      <c r="Q32" s="50">
        <f>Calculations!S9</f>
        <v>22.202743162920726</v>
      </c>
      <c r="R32" s="50">
        <f>Calculations!N9</f>
        <v>0.27599313106082801</v>
      </c>
      <c r="S32" s="50">
        <f>Calculations!R9</f>
        <v>14.308929820658006</v>
      </c>
      <c r="T32" s="50">
        <f>Calculations!M9</f>
        <v>0.69791039619072703</v>
      </c>
      <c r="U32" s="50">
        <f>Calculations!Q9</f>
        <v>36.183331236601603</v>
      </c>
      <c r="V32" s="51">
        <f>Calculations!AA9</f>
        <v>0</v>
      </c>
      <c r="W32" s="51">
        <f>Calculations!AB9</f>
        <v>0</v>
      </c>
      <c r="X32" s="51">
        <f>Calculations!AC9</f>
        <v>0</v>
      </c>
      <c r="Y32" s="51">
        <f>Calculations!AD9</f>
        <v>0</v>
      </c>
      <c r="Z32" s="51">
        <f>Calculations!Y9</f>
        <v>0</v>
      </c>
      <c r="AA32" s="51">
        <f>Calculations!Z9</f>
        <v>0</v>
      </c>
      <c r="AB32" s="51">
        <f t="shared" si="1"/>
        <v>0.42825037794420401</v>
      </c>
      <c r="AC32" s="51">
        <f t="shared" si="2"/>
        <v>22.202743162920726</v>
      </c>
      <c r="AD32" s="51">
        <f>Calculations!AF9</f>
        <v>0</v>
      </c>
      <c r="AE32" s="51">
        <f>Calculations!AG9</f>
        <v>0</v>
      </c>
      <c r="AF32" s="51" t="s">
        <v>190</v>
      </c>
      <c r="AG32" s="34" t="s">
        <v>192</v>
      </c>
      <c r="AH32" s="21" t="s">
        <v>205</v>
      </c>
      <c r="AI32" s="20" t="s">
        <v>202</v>
      </c>
      <c r="AJ32" s="26" t="s">
        <v>214</v>
      </c>
      <c r="AK32" s="26" t="s">
        <v>210</v>
      </c>
    </row>
    <row r="33" spans="2:38" x14ac:dyDescent="0.2">
      <c r="B33" s="31" t="str">
        <f>Calculations!A10</f>
        <v>HL/2134/00</v>
      </c>
      <c r="C33" s="20" t="str">
        <f>Calculations!B10</f>
        <v>Land off Glenvale Close, Radcliffe</v>
      </c>
      <c r="D33" s="10" t="str">
        <f>Calculations!C10</f>
        <v>Housing</v>
      </c>
      <c r="E33" s="50">
        <f>Calculations!D10</f>
        <v>3.3258719375764398E-2</v>
      </c>
      <c r="F33" s="50">
        <f>Calculations!H10</f>
        <v>0</v>
      </c>
      <c r="G33" s="50">
        <f>Calculations!L10</f>
        <v>0</v>
      </c>
      <c r="H33" s="50">
        <f>Calculations!G10</f>
        <v>3.3258719375764398E-2</v>
      </c>
      <c r="I33" s="50">
        <f>Calculations!K10</f>
        <v>100</v>
      </c>
      <c r="J33" s="50">
        <f>Calculations!F10</f>
        <v>0</v>
      </c>
      <c r="K33" s="50">
        <f>Calculations!J10</f>
        <v>0</v>
      </c>
      <c r="L33" s="50">
        <f>Calculations!E10</f>
        <v>0</v>
      </c>
      <c r="M33" s="50">
        <f>Calculations!I10</f>
        <v>0</v>
      </c>
      <c r="N33" s="50">
        <f>Calculations!P10</f>
        <v>2.6096497736834964E-2</v>
      </c>
      <c r="O33" s="50">
        <f>Calculations!T10</f>
        <v>78.465131029222562</v>
      </c>
      <c r="P33" s="50">
        <f>Calculations!O10</f>
        <v>5.23220824741238E-3</v>
      </c>
      <c r="Q33" s="50">
        <f>Calculations!S10</f>
        <v>15.731839185681592</v>
      </c>
      <c r="R33" s="50">
        <f>Calculations!N10</f>
        <v>1.14251797035267E-3</v>
      </c>
      <c r="S33" s="50">
        <f>Calculations!R10</f>
        <v>3.4352434242709355</v>
      </c>
      <c r="T33" s="50">
        <f>Calculations!M10</f>
        <v>7.8749542116438498E-4</v>
      </c>
      <c r="U33" s="50">
        <f>Calculations!Q10</f>
        <v>2.3677863608249217</v>
      </c>
      <c r="V33" s="51">
        <f>Calculations!AA10</f>
        <v>0</v>
      </c>
      <c r="W33" s="51">
        <f>Calculations!AB10</f>
        <v>0</v>
      </c>
      <c r="X33" s="51">
        <f>Calculations!AC10</f>
        <v>0</v>
      </c>
      <c r="Y33" s="51">
        <f>Calculations!AD10</f>
        <v>0</v>
      </c>
      <c r="Z33" s="51">
        <f>Calculations!Y10</f>
        <v>0</v>
      </c>
      <c r="AA33" s="51">
        <f>Calculations!Z10</f>
        <v>0</v>
      </c>
      <c r="AB33" s="51">
        <f t="shared" si="1"/>
        <v>5.23220824741238E-3</v>
      </c>
      <c r="AC33" s="51">
        <f t="shared" si="2"/>
        <v>15.731839185681592</v>
      </c>
      <c r="AD33" s="51">
        <f>Calculations!AF10</f>
        <v>0</v>
      </c>
      <c r="AE33" s="51">
        <f>Calculations!AG10</f>
        <v>0</v>
      </c>
      <c r="AF33" s="51" t="s">
        <v>224</v>
      </c>
      <c r="AG33" s="34" t="s">
        <v>194</v>
      </c>
      <c r="AH33" s="21" t="s">
        <v>204</v>
      </c>
      <c r="AI33" s="20" t="s">
        <v>202</v>
      </c>
      <c r="AJ33" s="26" t="s">
        <v>208</v>
      </c>
      <c r="AK33" s="26" t="s">
        <v>203</v>
      </c>
      <c r="AL33" s="24"/>
    </row>
    <row r="34" spans="2:38" ht="38.25" x14ac:dyDescent="0.2">
      <c r="B34" s="31" t="str">
        <f>Calculations!A11</f>
        <v>HL/2149/00</v>
      </c>
      <c r="C34" s="20" t="str">
        <f>Calculations!B11</f>
        <v>44-48 Stand Lane &amp; 4-6 New Street, Radcliffe</v>
      </c>
      <c r="D34" s="10" t="str">
        <f>Calculations!C11</f>
        <v>Housing</v>
      </c>
      <c r="E34" s="50">
        <f>Calculations!D11</f>
        <v>8.6687305127060896E-2</v>
      </c>
      <c r="F34" s="50">
        <f>Calculations!H11</f>
        <v>8.6687305127060896E-2</v>
      </c>
      <c r="G34" s="50">
        <f>Calculations!L11</f>
        <v>100</v>
      </c>
      <c r="H34" s="50">
        <f>Calculations!G11</f>
        <v>0</v>
      </c>
      <c r="I34" s="50">
        <f>Calculations!K11</f>
        <v>0</v>
      </c>
      <c r="J34" s="50">
        <f>Calculations!F11</f>
        <v>0</v>
      </c>
      <c r="K34" s="50">
        <f>Calculations!J11</f>
        <v>0</v>
      </c>
      <c r="L34" s="50">
        <f>Calculations!E11</f>
        <v>0</v>
      </c>
      <c r="M34" s="50">
        <f>Calculations!I11</f>
        <v>0</v>
      </c>
      <c r="N34" s="50">
        <f>Calculations!P11</f>
        <v>2.5650400926952817E-2</v>
      </c>
      <c r="O34" s="50">
        <f>Calculations!T11</f>
        <v>29.589570109897917</v>
      </c>
      <c r="P34" s="50">
        <f>Calculations!O11</f>
        <v>2.8218539530948598E-2</v>
      </c>
      <c r="Q34" s="50">
        <f>Calculations!S11</f>
        <v>32.552101475051749</v>
      </c>
      <c r="R34" s="50">
        <f>Calculations!N11</f>
        <v>4.4543115746531799E-3</v>
      </c>
      <c r="S34" s="50">
        <f>Calculations!R11</f>
        <v>5.1383666479472696</v>
      </c>
      <c r="T34" s="50">
        <f>Calculations!M11</f>
        <v>2.8364053094506299E-2</v>
      </c>
      <c r="U34" s="50">
        <f>Calculations!Q11</f>
        <v>32.719961767103065</v>
      </c>
      <c r="V34" s="51">
        <f>Calculations!AA11</f>
        <v>0</v>
      </c>
      <c r="W34" s="51">
        <f>Calculations!AB11</f>
        <v>0</v>
      </c>
      <c r="X34" s="51">
        <f>Calculations!AC11</f>
        <v>0</v>
      </c>
      <c r="Y34" s="51">
        <f>Calculations!AD11</f>
        <v>0</v>
      </c>
      <c r="Z34" s="51">
        <f>Calculations!Y11</f>
        <v>0</v>
      </c>
      <c r="AA34" s="51">
        <f>Calculations!Z11</f>
        <v>0</v>
      </c>
      <c r="AB34" s="51">
        <f t="shared" si="1"/>
        <v>2.8218539530948598E-2</v>
      </c>
      <c r="AC34" s="51">
        <f t="shared" si="2"/>
        <v>32.552101475051749</v>
      </c>
      <c r="AD34" s="51">
        <f>Calculations!AF11</f>
        <v>8.0730216837519797E-2</v>
      </c>
      <c r="AE34" s="51">
        <f>Calculations!AG11</f>
        <v>93.128073042748809</v>
      </c>
      <c r="AF34" s="51" t="s">
        <v>191</v>
      </c>
      <c r="AG34" s="34" t="s">
        <v>194</v>
      </c>
      <c r="AH34" s="21" t="s">
        <v>204</v>
      </c>
      <c r="AI34" s="20" t="s">
        <v>202</v>
      </c>
      <c r="AJ34" s="26" t="s">
        <v>218</v>
      </c>
      <c r="AK34" s="26" t="s">
        <v>210</v>
      </c>
    </row>
    <row r="35" spans="2:38" ht="63.75" x14ac:dyDescent="0.2">
      <c r="B35" s="31" t="str">
        <f>Calculations!A12</f>
        <v>HL/2158/00</v>
      </c>
      <c r="C35" s="20" t="str">
        <f>Calculations!B12</f>
        <v>St. Anne's House, North Street, Radcliffe</v>
      </c>
      <c r="D35" s="10" t="str">
        <f>Calculations!C12</f>
        <v>Housing</v>
      </c>
      <c r="E35" s="50">
        <f>Calculations!D12</f>
        <v>0.30206904365746301</v>
      </c>
      <c r="F35" s="50">
        <f>Calculations!H12</f>
        <v>9.6997508179282974E-2</v>
      </c>
      <c r="G35" s="50">
        <f>Calculations!L12</f>
        <v>32.111038921709287</v>
      </c>
      <c r="H35" s="50">
        <f>Calculations!G12</f>
        <v>0.11074688247079099</v>
      </c>
      <c r="I35" s="50">
        <f>Calculations!K12</f>
        <v>36.66277124258206</v>
      </c>
      <c r="J35" s="50">
        <f>Calculations!F12</f>
        <v>1.8465667937439501E-8</v>
      </c>
      <c r="K35" s="50">
        <f>Calculations!J12</f>
        <v>6.113062005247714E-6</v>
      </c>
      <c r="L35" s="50">
        <f>Calculations!E12</f>
        <v>9.4324634541721103E-2</v>
      </c>
      <c r="M35" s="50">
        <f>Calculations!I12</f>
        <v>31.226183722646645</v>
      </c>
      <c r="N35" s="50">
        <f>Calculations!P12</f>
        <v>-9.601263506464619E-9</v>
      </c>
      <c r="O35" s="50">
        <f>Calculations!T12</f>
        <v>-3.1784996536593652E-6</v>
      </c>
      <c r="P35" s="50">
        <f>Calculations!O12</f>
        <v>5.1011127245135499E-2</v>
      </c>
      <c r="Q35" s="50">
        <f>Calculations!S12</f>
        <v>16.887240952429586</v>
      </c>
      <c r="R35" s="50">
        <f>Calculations!N12</f>
        <v>0.14340098920052599</v>
      </c>
      <c r="S35" s="50">
        <f>Calculations!R12</f>
        <v>47.472917934331029</v>
      </c>
      <c r="T35" s="50">
        <f>Calculations!M12</f>
        <v>0.107656936813065</v>
      </c>
      <c r="U35" s="50">
        <f>Calculations!Q12</f>
        <v>35.639844291739024</v>
      </c>
      <c r="V35" s="51">
        <f>Calculations!AA12</f>
        <v>0</v>
      </c>
      <c r="W35" s="51">
        <f>Calculations!AB12</f>
        <v>0</v>
      </c>
      <c r="X35" s="51">
        <f>Calculations!AC12</f>
        <v>6.5687568531402505E-4</v>
      </c>
      <c r="Y35" s="51">
        <f>Calculations!AD12</f>
        <v>0.21745878934185053</v>
      </c>
      <c r="Z35" s="51">
        <f>Calculations!Y12</f>
        <v>1.0386495279930299E-3</v>
      </c>
      <c r="AA35" s="51">
        <f>Calculations!Z12</f>
        <v>0.34384507442968121</v>
      </c>
      <c r="AB35" s="51">
        <f t="shared" si="1"/>
        <v>5.1011127245135499E-2</v>
      </c>
      <c r="AC35" s="51">
        <f t="shared" si="2"/>
        <v>16.887240952429586</v>
      </c>
      <c r="AD35" s="51">
        <f>Calculations!AF12</f>
        <v>0.30206904365746301</v>
      </c>
      <c r="AE35" s="51">
        <f>Calculations!AG12</f>
        <v>100</v>
      </c>
      <c r="AF35" s="51" t="s">
        <v>224</v>
      </c>
      <c r="AG35" s="34" t="s">
        <v>193</v>
      </c>
      <c r="AH35" s="21" t="s">
        <v>204</v>
      </c>
      <c r="AI35" s="20" t="s">
        <v>200</v>
      </c>
      <c r="AJ35" s="26" t="s">
        <v>217</v>
      </c>
      <c r="AK35" s="26" t="s">
        <v>201</v>
      </c>
    </row>
    <row r="36" spans="2:38" ht="38.25" x14ac:dyDescent="0.2">
      <c r="B36" s="31" t="str">
        <f>Calculations!A13</f>
        <v>HL/2163/00</v>
      </c>
      <c r="C36" s="20" t="str">
        <f>Calculations!B13</f>
        <v>Land off Walshaw Rd/Elton Community Centre, Walshaw Road, Bury</v>
      </c>
      <c r="D36" s="10" t="str">
        <f>Calculations!C13</f>
        <v>Housing</v>
      </c>
      <c r="E36" s="50">
        <f>Calculations!D13</f>
        <v>0.26887414103009499</v>
      </c>
      <c r="F36" s="50">
        <f>Calculations!H13</f>
        <v>0.26887414103009499</v>
      </c>
      <c r="G36" s="50">
        <f>Calculations!L13</f>
        <v>100</v>
      </c>
      <c r="H36" s="50">
        <f>Calculations!G13</f>
        <v>0</v>
      </c>
      <c r="I36" s="50">
        <f>Calculations!K13</f>
        <v>0</v>
      </c>
      <c r="J36" s="50">
        <f>Calculations!F13</f>
        <v>0</v>
      </c>
      <c r="K36" s="50">
        <f>Calculations!J13</f>
        <v>0</v>
      </c>
      <c r="L36" s="50">
        <f>Calculations!E13</f>
        <v>0</v>
      </c>
      <c r="M36" s="50">
        <f>Calculations!I13</f>
        <v>0</v>
      </c>
      <c r="N36" s="50">
        <f>Calculations!P13</f>
        <v>0.26441701836712811</v>
      </c>
      <c r="O36" s="50">
        <f>Calculations!T13</f>
        <v>98.342301477601751</v>
      </c>
      <c r="P36" s="50">
        <f>Calculations!O13</f>
        <v>3.78274641735997E-3</v>
      </c>
      <c r="Q36" s="50">
        <f>Calculations!S13</f>
        <v>1.406883682777277</v>
      </c>
      <c r="R36" s="50">
        <f>Calculations!N13</f>
        <v>4.0371992654245298E-4</v>
      </c>
      <c r="S36" s="50">
        <f>Calculations!R13</f>
        <v>0.15015200978262344</v>
      </c>
      <c r="T36" s="50">
        <f>Calculations!M13</f>
        <v>2.7065631906443701E-4</v>
      </c>
      <c r="U36" s="50">
        <f>Calculations!Q13</f>
        <v>0.10066282983834528</v>
      </c>
      <c r="V36" s="51">
        <f>Calculations!AA13</f>
        <v>0</v>
      </c>
      <c r="W36" s="51">
        <f>Calculations!AB13</f>
        <v>0</v>
      </c>
      <c r="X36" s="51">
        <f>Calculations!AC13</f>
        <v>0</v>
      </c>
      <c r="Y36" s="51">
        <f>Calculations!AD13</f>
        <v>0</v>
      </c>
      <c r="Z36" s="51">
        <f>Calculations!Y13</f>
        <v>0</v>
      </c>
      <c r="AA36" s="51">
        <f>Calculations!Z13</f>
        <v>0</v>
      </c>
      <c r="AB36" s="51">
        <f t="shared" si="1"/>
        <v>3.78274641735997E-3</v>
      </c>
      <c r="AC36" s="51">
        <f t="shared" si="2"/>
        <v>1.406883682777277</v>
      </c>
      <c r="AD36" s="51">
        <f>Calculations!AF13</f>
        <v>0</v>
      </c>
      <c r="AE36" s="51">
        <f>Calculations!AG13</f>
        <v>0</v>
      </c>
      <c r="AF36" s="51" t="s">
        <v>190</v>
      </c>
      <c r="AG36" s="34" t="s">
        <v>194</v>
      </c>
      <c r="AH36" s="21" t="s">
        <v>204</v>
      </c>
      <c r="AI36" s="20" t="s">
        <v>202</v>
      </c>
      <c r="AJ36" s="26" t="s">
        <v>209</v>
      </c>
      <c r="AK36" s="26" t="s">
        <v>210</v>
      </c>
    </row>
    <row r="37" spans="2:38" ht="38.25" x14ac:dyDescent="0.2">
      <c r="B37" s="31" t="str">
        <f>Calculations!A14</f>
        <v>HL/2169/00</v>
      </c>
      <c r="C37" s="20" t="str">
        <f>Calculations!B14</f>
        <v>Rear of Unsworth Methodist Church, Hollins Lane, Bury</v>
      </c>
      <c r="D37" s="10" t="str">
        <f>Calculations!C14</f>
        <v>Housing</v>
      </c>
      <c r="E37" s="50">
        <f>Calculations!D14</f>
        <v>0.26543912714014201</v>
      </c>
      <c r="F37" s="50">
        <f>Calculations!H14</f>
        <v>0.26543912714014201</v>
      </c>
      <c r="G37" s="50">
        <f>Calculations!L14</f>
        <v>100</v>
      </c>
      <c r="H37" s="50">
        <f>Calculations!G14</f>
        <v>0</v>
      </c>
      <c r="I37" s="50">
        <f>Calculations!K14</f>
        <v>0</v>
      </c>
      <c r="J37" s="50">
        <f>Calculations!F14</f>
        <v>0</v>
      </c>
      <c r="K37" s="50">
        <f>Calculations!J14</f>
        <v>0</v>
      </c>
      <c r="L37" s="50">
        <f>Calculations!E14</f>
        <v>0</v>
      </c>
      <c r="M37" s="50">
        <f>Calculations!I14</f>
        <v>0</v>
      </c>
      <c r="N37" s="50">
        <f>Calculations!P14</f>
        <v>0.21750050182019431</v>
      </c>
      <c r="O37" s="50">
        <f>Calculations!T14</f>
        <v>81.939879837444664</v>
      </c>
      <c r="P37" s="50">
        <f>Calculations!O14</f>
        <v>2.6321562411925299E-2</v>
      </c>
      <c r="Q37" s="50">
        <f>Calculations!S14</f>
        <v>9.916233034487222</v>
      </c>
      <c r="R37" s="50">
        <f>Calculations!N14</f>
        <v>6.8053716837312098E-3</v>
      </c>
      <c r="S37" s="50">
        <f>Calculations!R14</f>
        <v>2.5638163284564399</v>
      </c>
      <c r="T37" s="50">
        <f>Calculations!M14</f>
        <v>1.48116912242912E-2</v>
      </c>
      <c r="U37" s="50">
        <f>Calculations!Q14</f>
        <v>5.5800707996116854</v>
      </c>
      <c r="V37" s="51">
        <f>Calculations!AA14</f>
        <v>0</v>
      </c>
      <c r="W37" s="51">
        <f>Calculations!AB14</f>
        <v>0</v>
      </c>
      <c r="X37" s="51">
        <f>Calculations!AC14</f>
        <v>0</v>
      </c>
      <c r="Y37" s="51">
        <f>Calculations!AD14</f>
        <v>0</v>
      </c>
      <c r="Z37" s="51">
        <f>Calculations!Y14</f>
        <v>0</v>
      </c>
      <c r="AA37" s="51">
        <f>Calculations!Z14</f>
        <v>0</v>
      </c>
      <c r="AB37" s="51">
        <f t="shared" si="1"/>
        <v>2.6321562411925299E-2</v>
      </c>
      <c r="AC37" s="51">
        <f t="shared" si="2"/>
        <v>9.916233034487222</v>
      </c>
      <c r="AD37" s="51">
        <f>Calculations!AF14</f>
        <v>0</v>
      </c>
      <c r="AE37" s="51">
        <f>Calculations!AG14</f>
        <v>0</v>
      </c>
      <c r="AF37" s="51" t="s">
        <v>191</v>
      </c>
      <c r="AG37" s="34" t="s">
        <v>194</v>
      </c>
      <c r="AH37" s="21" t="s">
        <v>204</v>
      </c>
      <c r="AI37" s="20" t="s">
        <v>202</v>
      </c>
      <c r="AJ37" s="26" t="s">
        <v>209</v>
      </c>
      <c r="AK37" s="26" t="s">
        <v>210</v>
      </c>
    </row>
    <row r="38" spans="2:38" x14ac:dyDescent="0.2">
      <c r="B38" s="31" t="str">
        <f>Calculations!A15</f>
        <v>HL/2175/00</v>
      </c>
      <c r="C38" s="20" t="str">
        <f>Calculations!B15</f>
        <v>The Heathlands Village, Heathlands Drive, Prestwich</v>
      </c>
      <c r="D38" s="10" t="str">
        <f>Calculations!C15</f>
        <v>Housing</v>
      </c>
      <c r="E38" s="50">
        <f>Calculations!D15</f>
        <v>0.16760648056864699</v>
      </c>
      <c r="F38" s="50">
        <f>Calculations!H15</f>
        <v>0.16760648056864699</v>
      </c>
      <c r="G38" s="50">
        <f>Calculations!L15</f>
        <v>100</v>
      </c>
      <c r="H38" s="50">
        <f>Calculations!G15</f>
        <v>0</v>
      </c>
      <c r="I38" s="50">
        <f>Calculations!K15</f>
        <v>0</v>
      </c>
      <c r="J38" s="50">
        <f>Calculations!F15</f>
        <v>0</v>
      </c>
      <c r="K38" s="50">
        <f>Calculations!J15</f>
        <v>0</v>
      </c>
      <c r="L38" s="50">
        <f>Calculations!E15</f>
        <v>0</v>
      </c>
      <c r="M38" s="50">
        <f>Calculations!I15</f>
        <v>0</v>
      </c>
      <c r="N38" s="50">
        <f>Calculations!P15</f>
        <v>0.16760648056864699</v>
      </c>
      <c r="O38" s="50">
        <f>Calculations!T15</f>
        <v>100</v>
      </c>
      <c r="P38" s="50">
        <f>Calculations!O15</f>
        <v>0</v>
      </c>
      <c r="Q38" s="50">
        <f>Calculations!S15</f>
        <v>0</v>
      </c>
      <c r="R38" s="50">
        <f>Calculations!N15</f>
        <v>0</v>
      </c>
      <c r="S38" s="50">
        <f>Calculations!R15</f>
        <v>0</v>
      </c>
      <c r="T38" s="50">
        <f>Calculations!M15</f>
        <v>0</v>
      </c>
      <c r="U38" s="50">
        <f>Calculations!Q15</f>
        <v>0</v>
      </c>
      <c r="V38" s="51">
        <f>Calculations!AA15</f>
        <v>0</v>
      </c>
      <c r="W38" s="51">
        <f>Calculations!AB15</f>
        <v>0</v>
      </c>
      <c r="X38" s="51">
        <f>Calculations!AC15</f>
        <v>0</v>
      </c>
      <c r="Y38" s="51">
        <f>Calculations!AD15</f>
        <v>0</v>
      </c>
      <c r="Z38" s="51">
        <f>Calculations!Y15</f>
        <v>0</v>
      </c>
      <c r="AA38" s="51">
        <f>Calculations!Z15</f>
        <v>0</v>
      </c>
      <c r="AB38" s="51">
        <f t="shared" si="1"/>
        <v>0</v>
      </c>
      <c r="AC38" s="51">
        <f t="shared" si="2"/>
        <v>0</v>
      </c>
      <c r="AD38" s="51">
        <f>Calculations!AF15</f>
        <v>0</v>
      </c>
      <c r="AE38" s="51">
        <f>Calculations!AG15</f>
        <v>0</v>
      </c>
      <c r="AF38" s="51" t="s">
        <v>191</v>
      </c>
      <c r="AG38" s="34" t="s">
        <v>196</v>
      </c>
      <c r="AH38" s="21" t="s">
        <v>204</v>
      </c>
      <c r="AI38" s="20" t="s">
        <v>211</v>
      </c>
      <c r="AJ38" s="26" t="s">
        <v>212</v>
      </c>
      <c r="AK38" s="26" t="s">
        <v>213</v>
      </c>
    </row>
    <row r="39" spans="2:38" ht="51" x14ac:dyDescent="0.2">
      <c r="B39" s="31" t="str">
        <f>Calculations!A16</f>
        <v>HL/2178/00</v>
      </c>
      <c r="C39" s="20" t="str">
        <f>Calculations!B16</f>
        <v>Land adjacent to 41 Station Close, Radcliffe, Manchester, M26 4GW</v>
      </c>
      <c r="D39" s="10" t="str">
        <f>Calculations!C16</f>
        <v>Housing</v>
      </c>
      <c r="E39" s="50">
        <f>Calculations!D16</f>
        <v>0.42830244502262499</v>
      </c>
      <c r="F39" s="50">
        <f>Calculations!H16</f>
        <v>0.42830244502262499</v>
      </c>
      <c r="G39" s="50">
        <f>Calculations!L16</f>
        <v>100</v>
      </c>
      <c r="H39" s="50">
        <f>Calculations!G16</f>
        <v>0</v>
      </c>
      <c r="I39" s="50">
        <f>Calculations!K16</f>
        <v>0</v>
      </c>
      <c r="J39" s="50">
        <f>Calculations!F16</f>
        <v>0</v>
      </c>
      <c r="K39" s="50">
        <f>Calculations!J16</f>
        <v>0</v>
      </c>
      <c r="L39" s="50">
        <f>Calculations!E16</f>
        <v>0</v>
      </c>
      <c r="M39" s="50">
        <f>Calculations!I16</f>
        <v>0</v>
      </c>
      <c r="N39" s="50">
        <f>Calculations!P16</f>
        <v>0.36227002494173588</v>
      </c>
      <c r="O39" s="50">
        <f>Calculations!T16</f>
        <v>84.582759018010989</v>
      </c>
      <c r="P39" s="50">
        <f>Calculations!O16</f>
        <v>1.26444823233941E-2</v>
      </c>
      <c r="Q39" s="50">
        <f>Calculations!S16</f>
        <v>2.9522321131568972</v>
      </c>
      <c r="R39" s="50">
        <f>Calculations!N16</f>
        <v>5.7546892863465397E-3</v>
      </c>
      <c r="S39" s="50">
        <f>Calculations!R16</f>
        <v>1.3436041174228059</v>
      </c>
      <c r="T39" s="50">
        <f>Calculations!M16</f>
        <v>4.7633248471148498E-2</v>
      </c>
      <c r="U39" s="50">
        <f>Calculations!Q16</f>
        <v>11.121404751409319</v>
      </c>
      <c r="V39" s="51">
        <f>Calculations!AA16</f>
        <v>0</v>
      </c>
      <c r="W39" s="51">
        <f>Calculations!AB16</f>
        <v>0</v>
      </c>
      <c r="X39" s="51">
        <f>Calculations!AC16</f>
        <v>0</v>
      </c>
      <c r="Y39" s="51">
        <f>Calculations!AD16</f>
        <v>0</v>
      </c>
      <c r="Z39" s="51">
        <f>Calculations!Y16</f>
        <v>0</v>
      </c>
      <c r="AA39" s="51">
        <f>Calculations!Z16</f>
        <v>0</v>
      </c>
      <c r="AB39" s="51">
        <f t="shared" si="1"/>
        <v>1.26444823233941E-2</v>
      </c>
      <c r="AC39" s="51">
        <f t="shared" si="2"/>
        <v>2.9522321131568972</v>
      </c>
      <c r="AD39" s="51">
        <f>Calculations!AF16</f>
        <v>0</v>
      </c>
      <c r="AE39" s="51">
        <f>Calculations!AG16</f>
        <v>0</v>
      </c>
      <c r="AF39" s="51" t="s">
        <v>191</v>
      </c>
      <c r="AG39" s="34" t="s">
        <v>192</v>
      </c>
      <c r="AH39" s="21" t="s">
        <v>204</v>
      </c>
      <c r="AI39" s="20" t="s">
        <v>202</v>
      </c>
      <c r="AJ39" s="26" t="s">
        <v>214</v>
      </c>
      <c r="AK39" s="26" t="s">
        <v>210</v>
      </c>
    </row>
    <row r="40" spans="2:38" ht="38.25" x14ac:dyDescent="0.2">
      <c r="B40" s="31" t="str">
        <f>Calculations!A17</f>
        <v>HL/2219/00</v>
      </c>
      <c r="C40" s="20" t="str">
        <f>Calculations!B17</f>
        <v>Yard, North of Birch Street, Bury</v>
      </c>
      <c r="D40" s="10" t="str">
        <f>Calculations!C17</f>
        <v>Housing</v>
      </c>
      <c r="E40" s="50">
        <f>Calculations!D17</f>
        <v>0.16476382220112701</v>
      </c>
      <c r="F40" s="50">
        <f>Calculations!H17</f>
        <v>0.16476382220112701</v>
      </c>
      <c r="G40" s="50">
        <f>Calculations!L17</f>
        <v>100</v>
      </c>
      <c r="H40" s="50">
        <f>Calculations!G17</f>
        <v>0</v>
      </c>
      <c r="I40" s="50">
        <f>Calculations!K17</f>
        <v>0</v>
      </c>
      <c r="J40" s="50">
        <f>Calculations!F17</f>
        <v>0</v>
      </c>
      <c r="K40" s="50">
        <f>Calculations!J17</f>
        <v>0</v>
      </c>
      <c r="L40" s="50">
        <f>Calculations!E17</f>
        <v>0</v>
      </c>
      <c r="M40" s="50">
        <f>Calculations!I17</f>
        <v>0</v>
      </c>
      <c r="N40" s="50">
        <f>Calculations!P17</f>
        <v>8.3350572940208104E-2</v>
      </c>
      <c r="O40" s="50">
        <f>Calculations!T17</f>
        <v>50.58790930357403</v>
      </c>
      <c r="P40" s="50">
        <f>Calculations!O17</f>
        <v>2.24690299246285E-2</v>
      </c>
      <c r="Q40" s="50">
        <f>Calculations!S17</f>
        <v>13.637113793828224</v>
      </c>
      <c r="R40" s="50">
        <f>Calculations!N17</f>
        <v>1.2409781804149599E-2</v>
      </c>
      <c r="S40" s="50">
        <f>Calculations!R17</f>
        <v>7.5318608407863907</v>
      </c>
      <c r="T40" s="50">
        <f>Calculations!M17</f>
        <v>4.6534437532140802E-2</v>
      </c>
      <c r="U40" s="50">
        <f>Calculations!Q17</f>
        <v>28.243116061811353</v>
      </c>
      <c r="V40" s="51">
        <f>Calculations!AA17</f>
        <v>0</v>
      </c>
      <c r="W40" s="51">
        <f>Calculations!AB17</f>
        <v>0</v>
      </c>
      <c r="X40" s="51">
        <f>Calculations!AC17</f>
        <v>0</v>
      </c>
      <c r="Y40" s="51">
        <f>Calculations!AD17</f>
        <v>0</v>
      </c>
      <c r="Z40" s="51">
        <f>Calculations!Y17</f>
        <v>0</v>
      </c>
      <c r="AA40" s="51">
        <f>Calculations!Z17</f>
        <v>0</v>
      </c>
      <c r="AB40" s="51">
        <f t="shared" si="1"/>
        <v>2.24690299246285E-2</v>
      </c>
      <c r="AC40" s="51">
        <f t="shared" si="2"/>
        <v>13.637113793828224</v>
      </c>
      <c r="AD40" s="51">
        <f>Calculations!AF17</f>
        <v>0</v>
      </c>
      <c r="AE40" s="51">
        <f>Calculations!AG17</f>
        <v>0</v>
      </c>
      <c r="AF40" s="51" t="s">
        <v>191</v>
      </c>
      <c r="AG40" s="34" t="s">
        <v>194</v>
      </c>
      <c r="AH40" s="21" t="s">
        <v>204</v>
      </c>
      <c r="AI40" s="20" t="s">
        <v>202</v>
      </c>
      <c r="AJ40" s="26" t="s">
        <v>209</v>
      </c>
      <c r="AK40" s="26" t="s">
        <v>210</v>
      </c>
    </row>
    <row r="41" spans="2:38" ht="38.25" x14ac:dyDescent="0.2">
      <c r="B41" s="31" t="str">
        <f>Calculations!A18</f>
        <v>HL/2227/00</v>
      </c>
      <c r="C41" s="20" t="str">
        <f>Calculations!B18</f>
        <v>Corner Walmersley Road/Moorgate, Bury</v>
      </c>
      <c r="D41" s="10" t="str">
        <f>Calculations!C18</f>
        <v>Housing</v>
      </c>
      <c r="E41" s="50">
        <f>Calculations!D18</f>
        <v>0.29630138411247098</v>
      </c>
      <c r="F41" s="50">
        <f>Calculations!H18</f>
        <v>0.29630138411247098</v>
      </c>
      <c r="G41" s="50">
        <f>Calculations!L18</f>
        <v>100</v>
      </c>
      <c r="H41" s="50">
        <f>Calculations!G18</f>
        <v>0</v>
      </c>
      <c r="I41" s="50">
        <f>Calculations!K18</f>
        <v>0</v>
      </c>
      <c r="J41" s="50">
        <f>Calculations!F18</f>
        <v>0</v>
      </c>
      <c r="K41" s="50">
        <f>Calculations!J18</f>
        <v>0</v>
      </c>
      <c r="L41" s="50">
        <f>Calculations!E18</f>
        <v>0</v>
      </c>
      <c r="M41" s="50">
        <f>Calculations!I18</f>
        <v>0</v>
      </c>
      <c r="N41" s="50">
        <f>Calculations!P18</f>
        <v>0.29330860886641824</v>
      </c>
      <c r="O41" s="50">
        <f>Calculations!T18</f>
        <v>98.989955698311306</v>
      </c>
      <c r="P41" s="50">
        <f>Calculations!O18</f>
        <v>8.3230956440384001E-4</v>
      </c>
      <c r="Q41" s="50">
        <f>Calculations!S18</f>
        <v>0.28089965455170113</v>
      </c>
      <c r="R41" s="50">
        <f>Calculations!N18</f>
        <v>2.1604656816489199E-3</v>
      </c>
      <c r="S41" s="50">
        <f>Calculations!R18</f>
        <v>0.72914464713699878</v>
      </c>
      <c r="T41" s="50">
        <f>Calculations!M18</f>
        <v>0</v>
      </c>
      <c r="U41" s="50">
        <f>Calculations!Q18</f>
        <v>0</v>
      </c>
      <c r="V41" s="51">
        <f>Calculations!AA18</f>
        <v>0</v>
      </c>
      <c r="W41" s="51">
        <f>Calculations!AB18</f>
        <v>0</v>
      </c>
      <c r="X41" s="51">
        <f>Calculations!AC18</f>
        <v>0</v>
      </c>
      <c r="Y41" s="51">
        <f>Calculations!AD18</f>
        <v>0</v>
      </c>
      <c r="Z41" s="51">
        <f>Calculations!Y18</f>
        <v>0</v>
      </c>
      <c r="AA41" s="51">
        <f>Calculations!Z18</f>
        <v>0</v>
      </c>
      <c r="AB41" s="51">
        <f t="shared" si="1"/>
        <v>8.3230956440384001E-4</v>
      </c>
      <c r="AC41" s="51">
        <f t="shared" si="2"/>
        <v>0.28089965455170113</v>
      </c>
      <c r="AD41" s="51">
        <f>Calculations!AF18</f>
        <v>0</v>
      </c>
      <c r="AE41" s="51">
        <f>Calculations!AG18</f>
        <v>0</v>
      </c>
      <c r="AF41" s="51" t="s">
        <v>191</v>
      </c>
      <c r="AG41" s="34" t="s">
        <v>194</v>
      </c>
      <c r="AH41" s="21" t="s">
        <v>204</v>
      </c>
      <c r="AI41" s="20" t="s">
        <v>202</v>
      </c>
      <c r="AJ41" s="26" t="s">
        <v>209</v>
      </c>
      <c r="AK41" s="26" t="s">
        <v>210</v>
      </c>
    </row>
    <row r="42" spans="2:38" x14ac:dyDescent="0.2">
      <c r="B42" s="31" t="str">
        <f>Calculations!A19</f>
        <v>HL/2227/01</v>
      </c>
      <c r="C42" s="20" t="str">
        <f>Calculations!B19</f>
        <v>Car park at Bold Street / Back Moorgate West</v>
      </c>
      <c r="D42" s="10" t="str">
        <f>Calculations!C19</f>
        <v>Housing</v>
      </c>
      <c r="E42" s="50">
        <f>Calculations!D19</f>
        <v>7.8865281409816801E-2</v>
      </c>
      <c r="F42" s="50">
        <f>Calculations!H19</f>
        <v>7.8865281409816801E-2</v>
      </c>
      <c r="G42" s="50">
        <f>Calculations!L19</f>
        <v>100</v>
      </c>
      <c r="H42" s="50">
        <f>Calculations!G19</f>
        <v>0</v>
      </c>
      <c r="I42" s="50">
        <f>Calculations!K19</f>
        <v>0</v>
      </c>
      <c r="J42" s="50">
        <f>Calculations!F19</f>
        <v>0</v>
      </c>
      <c r="K42" s="50">
        <f>Calculations!J19</f>
        <v>0</v>
      </c>
      <c r="L42" s="50">
        <f>Calculations!E19</f>
        <v>0</v>
      </c>
      <c r="M42" s="50">
        <f>Calculations!I19</f>
        <v>0</v>
      </c>
      <c r="N42" s="50">
        <f>Calculations!P19</f>
        <v>7.8865281409816801E-2</v>
      </c>
      <c r="O42" s="50">
        <f>Calculations!T19</f>
        <v>100</v>
      </c>
      <c r="P42" s="50">
        <f>Calculations!O19</f>
        <v>0</v>
      </c>
      <c r="Q42" s="50">
        <f>Calculations!S19</f>
        <v>0</v>
      </c>
      <c r="R42" s="50">
        <f>Calculations!N19</f>
        <v>0</v>
      </c>
      <c r="S42" s="50">
        <f>Calculations!R19</f>
        <v>0</v>
      </c>
      <c r="T42" s="50">
        <f>Calculations!M19</f>
        <v>0</v>
      </c>
      <c r="U42" s="50">
        <f>Calculations!Q19</f>
        <v>0</v>
      </c>
      <c r="V42" s="51">
        <f>Calculations!AA19</f>
        <v>0</v>
      </c>
      <c r="W42" s="51">
        <f>Calculations!AB19</f>
        <v>0</v>
      </c>
      <c r="X42" s="51">
        <f>Calculations!AC19</f>
        <v>0</v>
      </c>
      <c r="Y42" s="51">
        <f>Calculations!AD19</f>
        <v>0</v>
      </c>
      <c r="Z42" s="51">
        <f>Calculations!Y19</f>
        <v>0</v>
      </c>
      <c r="AA42" s="51">
        <f>Calculations!Z19</f>
        <v>0</v>
      </c>
      <c r="AB42" s="51">
        <f t="shared" si="1"/>
        <v>0</v>
      </c>
      <c r="AC42" s="51">
        <f t="shared" si="2"/>
        <v>0</v>
      </c>
      <c r="AD42" s="51">
        <f>Calculations!AF19</f>
        <v>0</v>
      </c>
      <c r="AE42" s="51">
        <f>Calculations!AG19</f>
        <v>0</v>
      </c>
      <c r="AF42" s="51" t="s">
        <v>191</v>
      </c>
      <c r="AG42" s="34" t="s">
        <v>194</v>
      </c>
      <c r="AH42" s="21" t="s">
        <v>204</v>
      </c>
      <c r="AI42" s="20" t="s">
        <v>211</v>
      </c>
      <c r="AJ42" s="26" t="s">
        <v>212</v>
      </c>
      <c r="AK42" s="26" t="s">
        <v>213</v>
      </c>
    </row>
    <row r="43" spans="2:38" ht="38.25" x14ac:dyDescent="0.2">
      <c r="B43" s="31" t="str">
        <f>Calculations!A20</f>
        <v>HL/2230/00</v>
      </c>
      <c r="C43" s="20" t="str">
        <f>Calculations!B20</f>
        <v>Land off Knowsley Street (Q-Park airspace), Bury</v>
      </c>
      <c r="D43" s="10" t="str">
        <f>Calculations!C20</f>
        <v>Housing</v>
      </c>
      <c r="E43" s="50">
        <f>Calculations!D20</f>
        <v>0.37322143295705301</v>
      </c>
      <c r="F43" s="50">
        <f>Calculations!H20</f>
        <v>0.37322143295705301</v>
      </c>
      <c r="G43" s="50">
        <f>Calculations!L20</f>
        <v>100</v>
      </c>
      <c r="H43" s="50">
        <f>Calculations!G20</f>
        <v>0</v>
      </c>
      <c r="I43" s="50">
        <f>Calculations!K20</f>
        <v>0</v>
      </c>
      <c r="J43" s="50">
        <f>Calculations!F20</f>
        <v>0</v>
      </c>
      <c r="K43" s="50">
        <f>Calculations!J20</f>
        <v>0</v>
      </c>
      <c r="L43" s="50">
        <f>Calculations!E20</f>
        <v>0</v>
      </c>
      <c r="M43" s="50">
        <f>Calculations!I20</f>
        <v>0</v>
      </c>
      <c r="N43" s="50">
        <f>Calculations!P20</f>
        <v>0.37322143295705301</v>
      </c>
      <c r="O43" s="50">
        <f>Calculations!T20</f>
        <v>100</v>
      </c>
      <c r="P43" s="50">
        <f>Calculations!O20</f>
        <v>0</v>
      </c>
      <c r="Q43" s="50">
        <f>Calculations!S20</f>
        <v>0</v>
      </c>
      <c r="R43" s="50">
        <f>Calculations!N20</f>
        <v>0</v>
      </c>
      <c r="S43" s="50">
        <f>Calculations!R20</f>
        <v>0</v>
      </c>
      <c r="T43" s="50">
        <f>Calculations!M20</f>
        <v>0</v>
      </c>
      <c r="U43" s="50">
        <f>Calculations!Q20</f>
        <v>0</v>
      </c>
      <c r="V43" s="51">
        <f>Calculations!AA20</f>
        <v>0</v>
      </c>
      <c r="W43" s="51">
        <f>Calculations!AB20</f>
        <v>0</v>
      </c>
      <c r="X43" s="51">
        <f>Calculations!AC20</f>
        <v>0</v>
      </c>
      <c r="Y43" s="51">
        <f>Calculations!AD20</f>
        <v>0</v>
      </c>
      <c r="Z43" s="51">
        <f>Calculations!Y20</f>
        <v>0</v>
      </c>
      <c r="AA43" s="51">
        <f>Calculations!Z20</f>
        <v>0</v>
      </c>
      <c r="AB43" s="51">
        <f t="shared" si="1"/>
        <v>0</v>
      </c>
      <c r="AC43" s="51">
        <f t="shared" si="2"/>
        <v>0</v>
      </c>
      <c r="AD43" s="51">
        <f>Calculations!AF20</f>
        <v>0</v>
      </c>
      <c r="AE43" s="51">
        <f>Calculations!AG20</f>
        <v>0</v>
      </c>
      <c r="AF43" s="51" t="s">
        <v>191</v>
      </c>
      <c r="AG43" s="34" t="s">
        <v>195</v>
      </c>
      <c r="AH43" s="21" t="s">
        <v>204</v>
      </c>
      <c r="AI43" s="20" t="s">
        <v>211</v>
      </c>
      <c r="AJ43" s="26" t="s">
        <v>212</v>
      </c>
      <c r="AK43" s="26" t="s">
        <v>213</v>
      </c>
    </row>
    <row r="44" spans="2:38" ht="38.25" x14ac:dyDescent="0.2">
      <c r="B44" s="31" t="str">
        <f>Calculations!A21</f>
        <v>HL/2231/00</v>
      </c>
      <c r="C44" s="20" t="str">
        <f>Calculations!B21</f>
        <v>Townside (Pyramid Park), Market Street, Bury</v>
      </c>
      <c r="D44" s="10" t="str">
        <f>Calculations!C21</f>
        <v>Housing</v>
      </c>
      <c r="E44" s="50">
        <f>Calculations!D21</f>
        <v>2.9872117928387101</v>
      </c>
      <c r="F44" s="50">
        <f>Calculations!H21</f>
        <v>2.9872117928387101</v>
      </c>
      <c r="G44" s="50">
        <f>Calculations!L21</f>
        <v>100</v>
      </c>
      <c r="H44" s="50">
        <f>Calculations!G21</f>
        <v>0</v>
      </c>
      <c r="I44" s="50">
        <f>Calculations!K21</f>
        <v>0</v>
      </c>
      <c r="J44" s="50">
        <f>Calculations!F21</f>
        <v>0</v>
      </c>
      <c r="K44" s="50">
        <f>Calculations!J21</f>
        <v>0</v>
      </c>
      <c r="L44" s="50">
        <f>Calculations!E21</f>
        <v>0</v>
      </c>
      <c r="M44" s="50">
        <f>Calculations!I21</f>
        <v>0</v>
      </c>
      <c r="N44" s="50">
        <f>Calculations!P21</f>
        <v>2.2506232899740142</v>
      </c>
      <c r="O44" s="50">
        <f>Calculations!T21</f>
        <v>75.341939107547347</v>
      </c>
      <c r="P44" s="50">
        <f>Calculations!O21</f>
        <v>0.152832615715461</v>
      </c>
      <c r="Q44" s="50">
        <f>Calculations!S21</f>
        <v>5.1162296587690577</v>
      </c>
      <c r="R44" s="50">
        <f>Calculations!N21</f>
        <v>0.134570205977492</v>
      </c>
      <c r="S44" s="50">
        <f>Calculations!R21</f>
        <v>4.5048766311146498</v>
      </c>
      <c r="T44" s="50">
        <f>Calculations!M21</f>
        <v>0.44918568117174301</v>
      </c>
      <c r="U44" s="50">
        <f>Calculations!Q21</f>
        <v>15.036954602568956</v>
      </c>
      <c r="V44" s="51">
        <f>Calculations!AA21</f>
        <v>0</v>
      </c>
      <c r="W44" s="51">
        <f>Calculations!AB21</f>
        <v>0</v>
      </c>
      <c r="X44" s="51">
        <f>Calculations!AC21</f>
        <v>0</v>
      </c>
      <c r="Y44" s="51">
        <f>Calculations!AD21</f>
        <v>0</v>
      </c>
      <c r="Z44" s="51">
        <f>Calculations!Y21</f>
        <v>0</v>
      </c>
      <c r="AA44" s="51">
        <f>Calculations!Z21</f>
        <v>0</v>
      </c>
      <c r="AB44" s="51">
        <f t="shared" si="1"/>
        <v>0.152832615715461</v>
      </c>
      <c r="AC44" s="51">
        <f t="shared" si="2"/>
        <v>5.1162296587690577</v>
      </c>
      <c r="AD44" s="51">
        <f>Calculations!AF21</f>
        <v>0</v>
      </c>
      <c r="AE44" s="51">
        <f>Calculations!AG21</f>
        <v>0</v>
      </c>
      <c r="AF44" s="51" t="s">
        <v>191</v>
      </c>
      <c r="AG44" s="34" t="s">
        <v>195</v>
      </c>
      <c r="AH44" s="21" t="s">
        <v>204</v>
      </c>
      <c r="AI44" s="20" t="s">
        <v>202</v>
      </c>
      <c r="AJ44" s="26" t="s">
        <v>209</v>
      </c>
      <c r="AK44" s="26" t="s">
        <v>210</v>
      </c>
    </row>
    <row r="45" spans="2:38" x14ac:dyDescent="0.2">
      <c r="B45" s="31" t="str">
        <f>Calculations!A22</f>
        <v>HL/2255/00</v>
      </c>
      <c r="C45" s="20" t="str">
        <f>Calculations!B22</f>
        <v>Water Street / Hollybank Street, Radcliffe</v>
      </c>
      <c r="D45" s="10" t="str">
        <f>Calculations!C22</f>
        <v>Housing</v>
      </c>
      <c r="E45" s="50">
        <f>Calculations!D22</f>
        <v>9.62565000861417E-2</v>
      </c>
      <c r="F45" s="50">
        <f>Calculations!H22</f>
        <v>9.62565000861417E-2</v>
      </c>
      <c r="G45" s="50">
        <f>Calculations!L22</f>
        <v>100</v>
      </c>
      <c r="H45" s="50">
        <f>Calculations!G22</f>
        <v>0</v>
      </c>
      <c r="I45" s="50">
        <f>Calculations!K22</f>
        <v>0</v>
      </c>
      <c r="J45" s="50">
        <f>Calculations!F22</f>
        <v>0</v>
      </c>
      <c r="K45" s="50">
        <f>Calculations!J22</f>
        <v>0</v>
      </c>
      <c r="L45" s="50">
        <f>Calculations!E22</f>
        <v>0</v>
      </c>
      <c r="M45" s="50">
        <f>Calculations!I22</f>
        <v>0</v>
      </c>
      <c r="N45" s="50">
        <f>Calculations!P22</f>
        <v>9.62565000861417E-2</v>
      </c>
      <c r="O45" s="50">
        <f>Calculations!T22</f>
        <v>100</v>
      </c>
      <c r="P45" s="50">
        <f>Calculations!O22</f>
        <v>0</v>
      </c>
      <c r="Q45" s="50">
        <f>Calculations!S22</f>
        <v>0</v>
      </c>
      <c r="R45" s="50">
        <f>Calculations!N22</f>
        <v>0</v>
      </c>
      <c r="S45" s="50">
        <f>Calculations!R22</f>
        <v>0</v>
      </c>
      <c r="T45" s="50">
        <f>Calculations!M22</f>
        <v>0</v>
      </c>
      <c r="U45" s="50">
        <f>Calculations!Q22</f>
        <v>0</v>
      </c>
      <c r="V45" s="51">
        <f>Calculations!AA22</f>
        <v>0</v>
      </c>
      <c r="W45" s="51">
        <f>Calculations!AB22</f>
        <v>0</v>
      </c>
      <c r="X45" s="51">
        <f>Calculations!AC22</f>
        <v>0</v>
      </c>
      <c r="Y45" s="51">
        <f>Calculations!AD22</f>
        <v>0</v>
      </c>
      <c r="Z45" s="51">
        <f>Calculations!Y22</f>
        <v>0</v>
      </c>
      <c r="AA45" s="51">
        <f>Calculations!Z22</f>
        <v>0</v>
      </c>
      <c r="AB45" s="51">
        <f t="shared" si="1"/>
        <v>0</v>
      </c>
      <c r="AC45" s="51">
        <f t="shared" si="2"/>
        <v>0</v>
      </c>
      <c r="AD45" s="51">
        <f>Calculations!AF22</f>
        <v>0</v>
      </c>
      <c r="AE45" s="51">
        <f>Calculations!AG22</f>
        <v>0</v>
      </c>
      <c r="AF45" s="51" t="s">
        <v>191</v>
      </c>
      <c r="AG45" s="34" t="s">
        <v>194</v>
      </c>
      <c r="AH45" s="21" t="s">
        <v>204</v>
      </c>
      <c r="AI45" s="20" t="s">
        <v>211</v>
      </c>
      <c r="AJ45" s="26" t="s">
        <v>212</v>
      </c>
      <c r="AK45" s="26" t="s">
        <v>213</v>
      </c>
    </row>
    <row r="46" spans="2:38" ht="38.25" x14ac:dyDescent="0.2">
      <c r="B46" s="31" t="str">
        <f>Calculations!A23</f>
        <v>HL/2285/00</v>
      </c>
      <c r="C46" s="20" t="str">
        <f>Calculations!B23</f>
        <v>Bury New Rd/Rectory Lane, Prestwich</v>
      </c>
      <c r="D46" s="10" t="str">
        <f>Calculations!C23</f>
        <v>Housing</v>
      </c>
      <c r="E46" s="50">
        <f>Calculations!D23</f>
        <v>0.109670595001615</v>
      </c>
      <c r="F46" s="50">
        <f>Calculations!H23</f>
        <v>0.109670595001615</v>
      </c>
      <c r="G46" s="50">
        <f>Calculations!L23</f>
        <v>100</v>
      </c>
      <c r="H46" s="50">
        <f>Calculations!G23</f>
        <v>0</v>
      </c>
      <c r="I46" s="50">
        <f>Calculations!K23</f>
        <v>0</v>
      </c>
      <c r="J46" s="50">
        <f>Calculations!F23</f>
        <v>0</v>
      </c>
      <c r="K46" s="50">
        <f>Calculations!J23</f>
        <v>0</v>
      </c>
      <c r="L46" s="50">
        <f>Calculations!E23</f>
        <v>0</v>
      </c>
      <c r="M46" s="50">
        <f>Calculations!I23</f>
        <v>0</v>
      </c>
      <c r="N46" s="50">
        <f>Calculations!P23</f>
        <v>0.10948358803794049</v>
      </c>
      <c r="O46" s="50">
        <f>Calculations!T23</f>
        <v>99.829483040853617</v>
      </c>
      <c r="P46" s="50">
        <f>Calculations!O23</f>
        <v>1.8700696367450199E-4</v>
      </c>
      <c r="Q46" s="50">
        <f>Calculations!S23</f>
        <v>0.17051695914638573</v>
      </c>
      <c r="R46" s="50">
        <f>Calculations!N23</f>
        <v>0</v>
      </c>
      <c r="S46" s="50">
        <f>Calculations!R23</f>
        <v>0</v>
      </c>
      <c r="T46" s="50">
        <f>Calculations!M23</f>
        <v>0</v>
      </c>
      <c r="U46" s="50">
        <f>Calculations!Q23</f>
        <v>0</v>
      </c>
      <c r="V46" s="51">
        <f>Calculations!AA23</f>
        <v>0</v>
      </c>
      <c r="W46" s="51">
        <f>Calculations!AB23</f>
        <v>0</v>
      </c>
      <c r="X46" s="51">
        <f>Calculations!AC23</f>
        <v>0</v>
      </c>
      <c r="Y46" s="51">
        <f>Calculations!AD23</f>
        <v>0</v>
      </c>
      <c r="Z46" s="51">
        <f>Calculations!Y23</f>
        <v>0</v>
      </c>
      <c r="AA46" s="51">
        <f>Calculations!Z23</f>
        <v>0</v>
      </c>
      <c r="AB46" s="51">
        <f t="shared" si="1"/>
        <v>1.8700696367450199E-4</v>
      </c>
      <c r="AC46" s="51">
        <f t="shared" si="2"/>
        <v>0.17051695914638573</v>
      </c>
      <c r="AD46" s="51">
        <f>Calculations!AF23</f>
        <v>0</v>
      </c>
      <c r="AE46" s="51">
        <f>Calculations!AG23</f>
        <v>0</v>
      </c>
      <c r="AF46" s="51" t="s">
        <v>191</v>
      </c>
      <c r="AG46" s="34" t="s">
        <v>196</v>
      </c>
      <c r="AH46" s="21" t="s">
        <v>204</v>
      </c>
      <c r="AI46" s="20" t="s">
        <v>202</v>
      </c>
      <c r="AJ46" s="26" t="s">
        <v>216</v>
      </c>
      <c r="AK46" s="26" t="s">
        <v>210</v>
      </c>
    </row>
    <row r="47" spans="2:38" ht="38.25" x14ac:dyDescent="0.2">
      <c r="B47" s="31" t="str">
        <f>Calculations!A24</f>
        <v>HL/2310/00</v>
      </c>
      <c r="C47" s="20" t="str">
        <f>Calculations!B24</f>
        <v>Buildings at Park Lane Farm, Parkstone Avenue, Whitefield</v>
      </c>
      <c r="D47" s="10" t="str">
        <f>Calculations!C24</f>
        <v>Housing</v>
      </c>
      <c r="E47" s="50">
        <f>Calculations!D24</f>
        <v>0.41971702129198202</v>
      </c>
      <c r="F47" s="50">
        <f>Calculations!H24</f>
        <v>0.41971702129198202</v>
      </c>
      <c r="G47" s="50">
        <f>Calculations!L24</f>
        <v>100</v>
      </c>
      <c r="H47" s="50">
        <f>Calculations!G24</f>
        <v>0</v>
      </c>
      <c r="I47" s="50">
        <f>Calculations!K24</f>
        <v>0</v>
      </c>
      <c r="J47" s="50">
        <f>Calculations!F24</f>
        <v>0</v>
      </c>
      <c r="K47" s="50">
        <f>Calculations!J24</f>
        <v>0</v>
      </c>
      <c r="L47" s="50">
        <f>Calculations!E24</f>
        <v>0</v>
      </c>
      <c r="M47" s="50">
        <f>Calculations!I24</f>
        <v>0</v>
      </c>
      <c r="N47" s="50">
        <f>Calculations!P24</f>
        <v>0.40335595976893224</v>
      </c>
      <c r="O47" s="50">
        <f>Calculations!T24</f>
        <v>96.101882770280127</v>
      </c>
      <c r="P47" s="50">
        <f>Calculations!O24</f>
        <v>1.6361061523049801E-2</v>
      </c>
      <c r="Q47" s="50">
        <f>Calculations!S24</f>
        <v>3.8981172297198783</v>
      </c>
      <c r="R47" s="50">
        <f>Calculations!N24</f>
        <v>0</v>
      </c>
      <c r="S47" s="50">
        <f>Calculations!R24</f>
        <v>0</v>
      </c>
      <c r="T47" s="50">
        <f>Calculations!M24</f>
        <v>0</v>
      </c>
      <c r="U47" s="50">
        <f>Calculations!Q24</f>
        <v>0</v>
      </c>
      <c r="V47" s="51">
        <f>Calculations!AA24</f>
        <v>0</v>
      </c>
      <c r="W47" s="51">
        <f>Calculations!AB24</f>
        <v>0</v>
      </c>
      <c r="X47" s="51">
        <f>Calculations!AC24</f>
        <v>0</v>
      </c>
      <c r="Y47" s="51">
        <f>Calculations!AD24</f>
        <v>0</v>
      </c>
      <c r="Z47" s="51">
        <f>Calculations!Y24</f>
        <v>0</v>
      </c>
      <c r="AA47" s="51">
        <f>Calculations!Z24</f>
        <v>0</v>
      </c>
      <c r="AB47" s="51">
        <f t="shared" si="1"/>
        <v>1.6361061523049801E-2</v>
      </c>
      <c r="AC47" s="51">
        <f t="shared" si="2"/>
        <v>3.8981172297198783</v>
      </c>
      <c r="AD47" s="51">
        <f>Calculations!AF24</f>
        <v>0</v>
      </c>
      <c r="AE47" s="51">
        <f>Calculations!AG24</f>
        <v>0</v>
      </c>
      <c r="AF47" s="51" t="s">
        <v>191</v>
      </c>
      <c r="AG47" s="34" t="s">
        <v>194</v>
      </c>
      <c r="AH47" s="21" t="s">
        <v>204</v>
      </c>
      <c r="AI47" s="20" t="s">
        <v>202</v>
      </c>
      <c r="AJ47" s="26" t="s">
        <v>216</v>
      </c>
      <c r="AK47" s="26" t="s">
        <v>210</v>
      </c>
    </row>
    <row r="48" spans="2:38" ht="25.5" x14ac:dyDescent="0.2">
      <c r="B48" s="31" t="str">
        <f>Calculations!A25</f>
        <v>HL/2312/00</v>
      </c>
      <c r="C48" s="20" t="str">
        <f>Calculations!B25</f>
        <v>Garside Garage including Scrap Yard &amp; Stables, Garside Hey Road, Tottington</v>
      </c>
      <c r="D48" s="10" t="str">
        <f>Calculations!C25</f>
        <v>Housing</v>
      </c>
      <c r="E48" s="50">
        <f>Calculations!D25</f>
        <v>0.334425801321864</v>
      </c>
      <c r="F48" s="50">
        <f>Calculations!H25</f>
        <v>0.334425801321864</v>
      </c>
      <c r="G48" s="50">
        <f>Calculations!L25</f>
        <v>100</v>
      </c>
      <c r="H48" s="50">
        <f>Calculations!G25</f>
        <v>0</v>
      </c>
      <c r="I48" s="50">
        <f>Calculations!K25</f>
        <v>0</v>
      </c>
      <c r="J48" s="50">
        <f>Calculations!F25</f>
        <v>0</v>
      </c>
      <c r="K48" s="50">
        <f>Calculations!J25</f>
        <v>0</v>
      </c>
      <c r="L48" s="50">
        <f>Calculations!E25</f>
        <v>0</v>
      </c>
      <c r="M48" s="50">
        <f>Calculations!I25</f>
        <v>0</v>
      </c>
      <c r="N48" s="50">
        <f>Calculations!P25</f>
        <v>0.334425801321864</v>
      </c>
      <c r="O48" s="50">
        <f>Calculations!T25</f>
        <v>100</v>
      </c>
      <c r="P48" s="50">
        <f>Calculations!O25</f>
        <v>0</v>
      </c>
      <c r="Q48" s="50">
        <f>Calculations!S25</f>
        <v>0</v>
      </c>
      <c r="R48" s="50">
        <f>Calculations!N25</f>
        <v>0</v>
      </c>
      <c r="S48" s="50">
        <f>Calculations!R25</f>
        <v>0</v>
      </c>
      <c r="T48" s="50">
        <f>Calculations!M25</f>
        <v>0</v>
      </c>
      <c r="U48" s="50">
        <f>Calculations!Q25</f>
        <v>0</v>
      </c>
      <c r="V48" s="51">
        <f>Calculations!AA25</f>
        <v>0</v>
      </c>
      <c r="W48" s="51">
        <f>Calculations!AB25</f>
        <v>0</v>
      </c>
      <c r="X48" s="51">
        <f>Calculations!AC25</f>
        <v>0</v>
      </c>
      <c r="Y48" s="51">
        <f>Calculations!AD25</f>
        <v>0</v>
      </c>
      <c r="Z48" s="51">
        <f>Calculations!Y25</f>
        <v>0</v>
      </c>
      <c r="AA48" s="51">
        <f>Calculations!Z25</f>
        <v>0</v>
      </c>
      <c r="AB48" s="51">
        <f t="shared" si="1"/>
        <v>0</v>
      </c>
      <c r="AC48" s="51">
        <f t="shared" si="2"/>
        <v>0</v>
      </c>
      <c r="AD48" s="51">
        <f>Calculations!AF25</f>
        <v>0</v>
      </c>
      <c r="AE48" s="51">
        <f>Calculations!AG25</f>
        <v>0</v>
      </c>
      <c r="AF48" s="51" t="s">
        <v>191</v>
      </c>
      <c r="AG48" s="34" t="s">
        <v>194</v>
      </c>
      <c r="AH48" s="21" t="s">
        <v>204</v>
      </c>
      <c r="AI48" s="20" t="s">
        <v>211</v>
      </c>
      <c r="AJ48" s="26" t="s">
        <v>212</v>
      </c>
      <c r="AK48" s="26" t="s">
        <v>213</v>
      </c>
    </row>
    <row r="49" spans="2:37" ht="38.25" x14ac:dyDescent="0.2">
      <c r="B49" s="31" t="str">
        <f>Calculations!A26</f>
        <v>HL/2390/01</v>
      </c>
      <c r="C49" s="20" t="str">
        <f>Calculations!B26</f>
        <v>North of Rock Area</v>
      </c>
      <c r="D49" s="10" t="str">
        <f>Calculations!C26</f>
        <v>Housing</v>
      </c>
      <c r="E49" s="50">
        <f>Calculations!D26</f>
        <v>1.3022594366206599</v>
      </c>
      <c r="F49" s="50">
        <f>Calculations!H26</f>
        <v>1.3022594366206599</v>
      </c>
      <c r="G49" s="50">
        <f>Calculations!L26</f>
        <v>100</v>
      </c>
      <c r="H49" s="50">
        <f>Calculations!G26</f>
        <v>0</v>
      </c>
      <c r="I49" s="50">
        <f>Calculations!K26</f>
        <v>0</v>
      </c>
      <c r="J49" s="50">
        <f>Calculations!F26</f>
        <v>0</v>
      </c>
      <c r="K49" s="50">
        <f>Calculations!J26</f>
        <v>0</v>
      </c>
      <c r="L49" s="50">
        <f>Calculations!E26</f>
        <v>0</v>
      </c>
      <c r="M49" s="50">
        <f>Calculations!I26</f>
        <v>0</v>
      </c>
      <c r="N49" s="50">
        <f>Calculations!P26</f>
        <v>0.97791339985007752</v>
      </c>
      <c r="O49" s="50">
        <f>Calculations!T26</f>
        <v>75.093592900946476</v>
      </c>
      <c r="P49" s="50">
        <f>Calculations!O26</f>
        <v>0.18871643376404201</v>
      </c>
      <c r="Q49" s="50">
        <f>Calculations!S26</f>
        <v>14.491462181587856</v>
      </c>
      <c r="R49" s="50">
        <f>Calculations!N26</f>
        <v>6.4537313556649795E-2</v>
      </c>
      <c r="S49" s="50">
        <f>Calculations!R26</f>
        <v>4.9557954230781371</v>
      </c>
      <c r="T49" s="50">
        <f>Calculations!M26</f>
        <v>7.10922894498906E-2</v>
      </c>
      <c r="U49" s="50">
        <f>Calculations!Q26</f>
        <v>5.4591494943875256</v>
      </c>
      <c r="V49" s="51">
        <f>Calculations!AA26</f>
        <v>0</v>
      </c>
      <c r="W49" s="51">
        <f>Calculations!AB26</f>
        <v>0</v>
      </c>
      <c r="X49" s="51">
        <f>Calculations!AC26</f>
        <v>0</v>
      </c>
      <c r="Y49" s="51">
        <f>Calculations!AD26</f>
        <v>0</v>
      </c>
      <c r="Z49" s="51">
        <f>Calculations!Y26</f>
        <v>0</v>
      </c>
      <c r="AA49" s="51">
        <f>Calculations!Z26</f>
        <v>0</v>
      </c>
      <c r="AB49" s="51">
        <f t="shared" si="1"/>
        <v>0.18871643376404201</v>
      </c>
      <c r="AC49" s="51">
        <f t="shared" si="2"/>
        <v>14.491462181587856</v>
      </c>
      <c r="AD49" s="51">
        <f>Calculations!AF26</f>
        <v>0</v>
      </c>
      <c r="AE49" s="51">
        <f>Calculations!AG26</f>
        <v>0</v>
      </c>
      <c r="AF49" s="51" t="s">
        <v>191</v>
      </c>
      <c r="AG49" s="34" t="s">
        <v>194</v>
      </c>
      <c r="AH49" s="21" t="s">
        <v>204</v>
      </c>
      <c r="AI49" s="20" t="s">
        <v>202</v>
      </c>
      <c r="AJ49" s="26" t="s">
        <v>209</v>
      </c>
      <c r="AK49" s="26" t="s">
        <v>210</v>
      </c>
    </row>
    <row r="50" spans="2:37" ht="63.75" x14ac:dyDescent="0.2">
      <c r="B50" s="31" t="str">
        <f>Calculations!A27</f>
        <v>HL/2441/00</v>
      </c>
      <c r="C50" s="20" t="str">
        <f>Calculations!B27</f>
        <v>Bealey Industrial Estate, Hallam Street, Off Dumers Lane, Radcliffe</v>
      </c>
      <c r="D50" s="10" t="str">
        <f>Calculations!C27</f>
        <v>Housing</v>
      </c>
      <c r="E50" s="50">
        <f>Calculations!D27</f>
        <v>5.1590333673587399</v>
      </c>
      <c r="F50" s="50">
        <f>Calculations!H27</f>
        <v>3.2979077145994395</v>
      </c>
      <c r="G50" s="50">
        <f>Calculations!L27</f>
        <v>63.924915381732895</v>
      </c>
      <c r="H50" s="50">
        <f>Calculations!G27</f>
        <v>0.76619224732571301</v>
      </c>
      <c r="I50" s="50">
        <f>Calculations!K27</f>
        <v>14.851469117711463</v>
      </c>
      <c r="J50" s="50">
        <f>Calculations!F27</f>
        <v>0.12432431441068199</v>
      </c>
      <c r="K50" s="50">
        <f>Calculations!J27</f>
        <v>2.4098373776235542</v>
      </c>
      <c r="L50" s="50">
        <f>Calculations!E27</f>
        <v>0.97060909102290505</v>
      </c>
      <c r="M50" s="50">
        <f>Calculations!I27</f>
        <v>18.813778122932085</v>
      </c>
      <c r="N50" s="50">
        <f>Calculations!P27</f>
        <v>4.0481635948976837</v>
      </c>
      <c r="O50" s="50">
        <f>Calculations!T27</f>
        <v>78.467482309970293</v>
      </c>
      <c r="P50" s="50">
        <f>Calculations!O27</f>
        <v>0.73069957265179697</v>
      </c>
      <c r="Q50" s="50">
        <f>Calculations!S27</f>
        <v>14.163497706274612</v>
      </c>
      <c r="R50" s="50">
        <f>Calculations!N27</f>
        <v>0.100536657214783</v>
      </c>
      <c r="S50" s="50">
        <f>Calculations!R27</f>
        <v>1.9487498927779672</v>
      </c>
      <c r="T50" s="50">
        <f>Calculations!M27</f>
        <v>0.27963354259447598</v>
      </c>
      <c r="U50" s="50">
        <f>Calculations!Q27</f>
        <v>5.4202700909771284</v>
      </c>
      <c r="V50" s="51">
        <f>Calculations!AA27</f>
        <v>0.124946082663664</v>
      </c>
      <c r="W50" s="51">
        <f>Calculations!AB27</f>
        <v>2.4218894076979463</v>
      </c>
      <c r="X50" s="51">
        <f>Calculations!AC27</f>
        <v>0</v>
      </c>
      <c r="Y50" s="51">
        <f>Calculations!AD27</f>
        <v>0</v>
      </c>
      <c r="Z50" s="51">
        <f>Calculations!Y27</f>
        <v>0.13943964572206699</v>
      </c>
      <c r="AA50" s="51">
        <f>Calculations!Z27</f>
        <v>2.7028250409137327</v>
      </c>
      <c r="AB50" s="51">
        <f t="shared" ref="AB50:AB64" si="3">P50</f>
        <v>0.73069957265179697</v>
      </c>
      <c r="AC50" s="51">
        <f t="shared" ref="AC50:AC64" si="4">Q50</f>
        <v>14.163497706274612</v>
      </c>
      <c r="AD50" s="51">
        <f>Calculations!AF27</f>
        <v>1.0466892984387</v>
      </c>
      <c r="AE50" s="51">
        <f>Calculations!AG27</f>
        <v>20.288477005423431</v>
      </c>
      <c r="AF50" s="51" t="s">
        <v>224</v>
      </c>
      <c r="AG50" s="34" t="s">
        <v>193</v>
      </c>
      <c r="AH50" s="21" t="s">
        <v>204</v>
      </c>
      <c r="AI50" s="20" t="s">
        <v>200</v>
      </c>
      <c r="AJ50" s="26" t="s">
        <v>217</v>
      </c>
      <c r="AK50" s="26" t="s">
        <v>201</v>
      </c>
    </row>
    <row r="51" spans="2:37" ht="38.25" x14ac:dyDescent="0.2">
      <c r="B51" s="31" t="str">
        <f>Calculations!A28</f>
        <v>HL/2460/03</v>
      </c>
      <c r="C51" s="20" t="str">
        <f>Calculations!B28</f>
        <v>Humphrey House, Angouleme Way, Bury, BL9 6EQ</v>
      </c>
      <c r="D51" s="10" t="str">
        <f>Calculations!C28</f>
        <v>Housing</v>
      </c>
      <c r="E51" s="50">
        <f>Calculations!D28</f>
        <v>0.27387763964086698</v>
      </c>
      <c r="F51" s="50">
        <f>Calculations!H28</f>
        <v>0.27387763964086698</v>
      </c>
      <c r="G51" s="50">
        <f>Calculations!L28</f>
        <v>100</v>
      </c>
      <c r="H51" s="50">
        <f>Calculations!G28</f>
        <v>0</v>
      </c>
      <c r="I51" s="50">
        <f>Calculations!K28</f>
        <v>0</v>
      </c>
      <c r="J51" s="50">
        <f>Calculations!F28</f>
        <v>0</v>
      </c>
      <c r="K51" s="50">
        <f>Calculations!J28</f>
        <v>0</v>
      </c>
      <c r="L51" s="50">
        <f>Calculations!E28</f>
        <v>0</v>
      </c>
      <c r="M51" s="50">
        <f>Calculations!I28</f>
        <v>0</v>
      </c>
      <c r="N51" s="50">
        <f>Calculations!P28</f>
        <v>0.19956973621479207</v>
      </c>
      <c r="O51" s="50">
        <f>Calculations!T28</f>
        <v>72.868210955989639</v>
      </c>
      <c r="P51" s="50">
        <f>Calculations!O28</f>
        <v>2.8891677813166001E-2</v>
      </c>
      <c r="Q51" s="50">
        <f>Calculations!S28</f>
        <v>10.549118887927971</v>
      </c>
      <c r="R51" s="50">
        <f>Calculations!N28</f>
        <v>3.1004867827068999E-2</v>
      </c>
      <c r="S51" s="50">
        <f>Calculations!R28</f>
        <v>11.320700685067015</v>
      </c>
      <c r="T51" s="50">
        <f>Calculations!M28</f>
        <v>1.44113577858399E-2</v>
      </c>
      <c r="U51" s="50">
        <f>Calculations!Q28</f>
        <v>5.2619694710153668</v>
      </c>
      <c r="V51" s="51">
        <f>Calculations!AA28</f>
        <v>0</v>
      </c>
      <c r="W51" s="51">
        <f>Calculations!AB28</f>
        <v>0</v>
      </c>
      <c r="X51" s="51">
        <f>Calculations!AC28</f>
        <v>0</v>
      </c>
      <c r="Y51" s="51">
        <f>Calculations!AD28</f>
        <v>0</v>
      </c>
      <c r="Z51" s="51">
        <f>Calculations!Y28</f>
        <v>0</v>
      </c>
      <c r="AA51" s="51">
        <f>Calculations!Z28</f>
        <v>0</v>
      </c>
      <c r="AB51" s="51">
        <f t="shared" si="3"/>
        <v>2.8891677813166001E-2</v>
      </c>
      <c r="AC51" s="51">
        <f t="shared" si="4"/>
        <v>10.549118887927971</v>
      </c>
      <c r="AD51" s="51">
        <f>Calculations!AF28</f>
        <v>0</v>
      </c>
      <c r="AE51" s="51">
        <f>Calculations!AG28</f>
        <v>0</v>
      </c>
      <c r="AF51" s="51" t="s">
        <v>191</v>
      </c>
      <c r="AG51" s="34" t="s">
        <v>195</v>
      </c>
      <c r="AH51" s="21" t="s">
        <v>204</v>
      </c>
      <c r="AI51" s="20" t="s">
        <v>202</v>
      </c>
      <c r="AJ51" s="26" t="s">
        <v>209</v>
      </c>
      <c r="AK51" s="26" t="s">
        <v>210</v>
      </c>
    </row>
    <row r="52" spans="2:37" ht="38.25" x14ac:dyDescent="0.2">
      <c r="B52" s="31" t="str">
        <f>Calculations!A29</f>
        <v>HL/2531/00</v>
      </c>
      <c r="C52" s="20" t="str">
        <f>Calculations!B29</f>
        <v>Land rear of Swan &amp; Cemetery Public House, 406 Manchester Road, Bury</v>
      </c>
      <c r="D52" s="10" t="str">
        <f>Calculations!C29</f>
        <v>Housing</v>
      </c>
      <c r="E52" s="50">
        <f>Calculations!D29</f>
        <v>0.233631300707481</v>
      </c>
      <c r="F52" s="50">
        <f>Calculations!H29</f>
        <v>0.233631300707481</v>
      </c>
      <c r="G52" s="50">
        <f>Calculations!L29</f>
        <v>100</v>
      </c>
      <c r="H52" s="50">
        <f>Calculations!G29</f>
        <v>0</v>
      </c>
      <c r="I52" s="50">
        <f>Calculations!K29</f>
        <v>0</v>
      </c>
      <c r="J52" s="50">
        <f>Calculations!F29</f>
        <v>0</v>
      </c>
      <c r="K52" s="50">
        <f>Calculations!J29</f>
        <v>0</v>
      </c>
      <c r="L52" s="50">
        <f>Calculations!E29</f>
        <v>0</v>
      </c>
      <c r="M52" s="50">
        <f>Calculations!I29</f>
        <v>0</v>
      </c>
      <c r="N52" s="50">
        <f>Calculations!P29</f>
        <v>0.18205010914637376</v>
      </c>
      <c r="O52" s="50">
        <f>Calculations!T29</f>
        <v>77.921968758077625</v>
      </c>
      <c r="P52" s="50">
        <f>Calculations!O29</f>
        <v>9.9891784049959808E-3</v>
      </c>
      <c r="Q52" s="50">
        <f>Calculations!S29</f>
        <v>4.2756164840699027</v>
      </c>
      <c r="R52" s="50">
        <f>Calculations!N29</f>
        <v>7.7985996080882601E-3</v>
      </c>
      <c r="S52" s="50">
        <f>Calculations!R29</f>
        <v>3.3379943459941304</v>
      </c>
      <c r="T52" s="50">
        <f>Calculations!M29</f>
        <v>3.3793413548023003E-2</v>
      </c>
      <c r="U52" s="50">
        <f>Calculations!Q29</f>
        <v>14.464420411858333</v>
      </c>
      <c r="V52" s="51">
        <f>Calculations!AA29</f>
        <v>7.6861829515143101E-2</v>
      </c>
      <c r="W52" s="51">
        <f>Calculations!AB29</f>
        <v>32.898772246009216</v>
      </c>
      <c r="X52" s="51">
        <f>Calculations!AC29</f>
        <v>0</v>
      </c>
      <c r="Y52" s="51">
        <f>Calculations!AD29</f>
        <v>0</v>
      </c>
      <c r="Z52" s="51">
        <f>Calculations!Y29</f>
        <v>0</v>
      </c>
      <c r="AA52" s="51">
        <f>Calculations!Z29</f>
        <v>0</v>
      </c>
      <c r="AB52" s="51">
        <f t="shared" si="3"/>
        <v>9.9891784049959808E-3</v>
      </c>
      <c r="AC52" s="51">
        <f t="shared" si="4"/>
        <v>4.2756164840699027</v>
      </c>
      <c r="AD52" s="51">
        <f>Calculations!AF29</f>
        <v>0</v>
      </c>
      <c r="AE52" s="51">
        <f>Calculations!AG29</f>
        <v>0</v>
      </c>
      <c r="AF52" s="51" t="s">
        <v>191</v>
      </c>
      <c r="AG52" s="34" t="s">
        <v>195</v>
      </c>
      <c r="AH52" s="21" t="s">
        <v>204</v>
      </c>
      <c r="AI52" s="20" t="s">
        <v>202</v>
      </c>
      <c r="AJ52" s="26" t="s">
        <v>207</v>
      </c>
      <c r="AK52" s="26" t="s">
        <v>206</v>
      </c>
    </row>
    <row r="53" spans="2:37" ht="63.75" x14ac:dyDescent="0.2">
      <c r="B53" s="31" t="str">
        <f>Calculations!A30</f>
        <v>HL/2575/00</v>
      </c>
      <c r="C53" s="20" t="str">
        <f>Calculations!B30</f>
        <v>Land north of Parrenthorn Road adjacent to St Margarets Primary School, Prestwich</v>
      </c>
      <c r="D53" s="10" t="str">
        <f>Calculations!C30</f>
        <v>Housing</v>
      </c>
      <c r="E53" s="50">
        <f>Calculations!D30</f>
        <v>2.4628353101143201</v>
      </c>
      <c r="F53" s="50">
        <f>Calculations!H30</f>
        <v>2.4628353101143201</v>
      </c>
      <c r="G53" s="50">
        <f>Calculations!L30</f>
        <v>100</v>
      </c>
      <c r="H53" s="50">
        <f>Calculations!G30</f>
        <v>0</v>
      </c>
      <c r="I53" s="50">
        <f>Calculations!K30</f>
        <v>0</v>
      </c>
      <c r="J53" s="50">
        <f>Calculations!F30</f>
        <v>0</v>
      </c>
      <c r="K53" s="50">
        <f>Calculations!J30</f>
        <v>0</v>
      </c>
      <c r="L53" s="50">
        <f>Calculations!E30</f>
        <v>0</v>
      </c>
      <c r="M53" s="50">
        <f>Calculations!I30</f>
        <v>0</v>
      </c>
      <c r="N53" s="50">
        <f>Calculations!P30</f>
        <v>2.2092070297342437</v>
      </c>
      <c r="O53" s="50">
        <f>Calculations!T30</f>
        <v>89.701776674287515</v>
      </c>
      <c r="P53" s="50">
        <f>Calculations!O30</f>
        <v>0.12223463798235799</v>
      </c>
      <c r="Q53" s="50">
        <f>Calculations!S30</f>
        <v>4.9631673494515596</v>
      </c>
      <c r="R53" s="50">
        <f>Calculations!N30</f>
        <v>4.6954436909802597E-2</v>
      </c>
      <c r="S53" s="50">
        <f>Calculations!R30</f>
        <v>1.9065195596705595</v>
      </c>
      <c r="T53" s="50">
        <f>Calculations!M30</f>
        <v>8.44392054879161E-2</v>
      </c>
      <c r="U53" s="50">
        <f>Calculations!Q30</f>
        <v>3.4285364165903802</v>
      </c>
      <c r="V53" s="51">
        <f>Calculations!AA30</f>
        <v>0</v>
      </c>
      <c r="W53" s="51">
        <f>Calculations!AB30</f>
        <v>0</v>
      </c>
      <c r="X53" s="51">
        <f>Calculations!AC30</f>
        <v>0</v>
      </c>
      <c r="Y53" s="51">
        <f>Calculations!AD30</f>
        <v>0</v>
      </c>
      <c r="Z53" s="51">
        <f>Calculations!Y30</f>
        <v>0</v>
      </c>
      <c r="AA53" s="51">
        <f>Calculations!Z30</f>
        <v>0</v>
      </c>
      <c r="AB53" s="51">
        <f t="shared" si="3"/>
        <v>0.12223463798235799</v>
      </c>
      <c r="AC53" s="51">
        <f t="shared" si="4"/>
        <v>4.9631673494515596</v>
      </c>
      <c r="AD53" s="51">
        <f>Calculations!AF30</f>
        <v>1.7158893131638999</v>
      </c>
      <c r="AE53" s="51">
        <f>Calculations!AG30</f>
        <v>69.671297391145956</v>
      </c>
      <c r="AF53" s="51" t="s">
        <v>190</v>
      </c>
      <c r="AG53" s="34" t="s">
        <v>193</v>
      </c>
      <c r="AH53" s="21" t="s">
        <v>204</v>
      </c>
      <c r="AI53" s="20" t="s">
        <v>202</v>
      </c>
      <c r="AJ53" s="26" t="s">
        <v>223</v>
      </c>
      <c r="AK53" s="26" t="s">
        <v>210</v>
      </c>
    </row>
    <row r="54" spans="2:37" ht="38.25" x14ac:dyDescent="0.2">
      <c r="B54" s="31" t="str">
        <f>Calculations!A31</f>
        <v>HL/2621/00</v>
      </c>
      <c r="C54" s="20" t="str">
        <f>Calculations!B31</f>
        <v>118 Rectory Lane, Prestwich, Manchester, M25 1GB</v>
      </c>
      <c r="D54" s="10" t="str">
        <f>Calculations!C31</f>
        <v>Housing</v>
      </c>
      <c r="E54" s="50">
        <f>Calculations!D31</f>
        <v>6.3279015119839396E-2</v>
      </c>
      <c r="F54" s="50">
        <f>Calculations!H31</f>
        <v>6.3279015119839396E-2</v>
      </c>
      <c r="G54" s="50">
        <f>Calculations!L31</f>
        <v>100</v>
      </c>
      <c r="H54" s="50">
        <f>Calculations!G31</f>
        <v>0</v>
      </c>
      <c r="I54" s="50">
        <f>Calculations!K31</f>
        <v>0</v>
      </c>
      <c r="J54" s="50">
        <f>Calculations!F31</f>
        <v>0</v>
      </c>
      <c r="K54" s="50">
        <f>Calculations!J31</f>
        <v>0</v>
      </c>
      <c r="L54" s="50">
        <f>Calculations!E31</f>
        <v>0</v>
      </c>
      <c r="M54" s="50">
        <f>Calculations!I31</f>
        <v>0</v>
      </c>
      <c r="N54" s="50">
        <f>Calculations!P31</f>
        <v>5.9162183268536631E-2</v>
      </c>
      <c r="O54" s="50">
        <f>Calculations!T31</f>
        <v>93.494159408919046</v>
      </c>
      <c r="P54" s="50">
        <f>Calculations!O31</f>
        <v>3.57231044564468E-3</v>
      </c>
      <c r="Q54" s="50">
        <f>Calculations!S31</f>
        <v>5.6453319301499061</v>
      </c>
      <c r="R54" s="50">
        <f>Calculations!N31</f>
        <v>4.3081167539021399E-4</v>
      </c>
      <c r="S54" s="50">
        <f>Calculations!R31</f>
        <v>0.68081286438218414</v>
      </c>
      <c r="T54" s="50">
        <f>Calculations!M31</f>
        <v>1.1370973026787301E-4</v>
      </c>
      <c r="U54" s="50">
        <f>Calculations!Q31</f>
        <v>0.17969579654886639</v>
      </c>
      <c r="V54" s="51">
        <f>Calculations!AA31</f>
        <v>0</v>
      </c>
      <c r="W54" s="51">
        <f>Calculations!AB31</f>
        <v>0</v>
      </c>
      <c r="X54" s="51">
        <f>Calculations!AC31</f>
        <v>0</v>
      </c>
      <c r="Y54" s="51">
        <f>Calculations!AD31</f>
        <v>0</v>
      </c>
      <c r="Z54" s="51">
        <f>Calculations!Y31</f>
        <v>0</v>
      </c>
      <c r="AA54" s="51">
        <f>Calculations!Z31</f>
        <v>0</v>
      </c>
      <c r="AB54" s="51">
        <f t="shared" si="3"/>
        <v>3.57231044564468E-3</v>
      </c>
      <c r="AC54" s="51">
        <f t="shared" si="4"/>
        <v>5.6453319301499061</v>
      </c>
      <c r="AD54" s="51">
        <f>Calculations!AF31</f>
        <v>5.0132951312729301E-3</v>
      </c>
      <c r="AE54" s="51">
        <f>Calculations!AG31</f>
        <v>7.9225239548665938</v>
      </c>
      <c r="AF54" s="51" t="s">
        <v>191</v>
      </c>
      <c r="AG54" s="34" t="s">
        <v>195</v>
      </c>
      <c r="AH54" s="21" t="s">
        <v>204</v>
      </c>
      <c r="AI54" s="20" t="s">
        <v>202</v>
      </c>
      <c r="AJ54" s="26" t="s">
        <v>218</v>
      </c>
      <c r="AK54" s="26" t="s">
        <v>210</v>
      </c>
    </row>
    <row r="55" spans="2:37" ht="38.25" x14ac:dyDescent="0.2">
      <c r="B55" s="31" t="str">
        <f>Calculations!A32</f>
        <v>HL/2677/00</v>
      </c>
      <c r="C55" s="20" t="str">
        <f>Calculations!B32</f>
        <v>Spurr House, 243 Pole Lane, Unsworth, Bury, BL9 8QL</v>
      </c>
      <c r="D55" s="10" t="str">
        <f>Calculations!C32</f>
        <v>Housing</v>
      </c>
      <c r="E55" s="50">
        <f>Calculations!D32</f>
        <v>0.687869860153412</v>
      </c>
      <c r="F55" s="50">
        <f>Calculations!H32</f>
        <v>0.687869860153412</v>
      </c>
      <c r="G55" s="50">
        <f>Calculations!L32</f>
        <v>100</v>
      </c>
      <c r="H55" s="50">
        <f>Calculations!G32</f>
        <v>0</v>
      </c>
      <c r="I55" s="50">
        <f>Calculations!K32</f>
        <v>0</v>
      </c>
      <c r="J55" s="50">
        <f>Calculations!F32</f>
        <v>0</v>
      </c>
      <c r="K55" s="50">
        <f>Calculations!J32</f>
        <v>0</v>
      </c>
      <c r="L55" s="50">
        <f>Calculations!E32</f>
        <v>0</v>
      </c>
      <c r="M55" s="50">
        <f>Calculations!I32</f>
        <v>0</v>
      </c>
      <c r="N55" s="50">
        <f>Calculations!P32</f>
        <v>0.67257129584464415</v>
      </c>
      <c r="O55" s="50">
        <f>Calculations!T32</f>
        <v>97.775950772816827</v>
      </c>
      <c r="P55" s="50">
        <f>Calculations!O32</f>
        <v>1.52973585220623E-2</v>
      </c>
      <c r="Q55" s="50">
        <f>Calculations!S32</f>
        <v>2.22387393432976</v>
      </c>
      <c r="R55" s="50">
        <f>Calculations!N32</f>
        <v>1.2057867055773299E-6</v>
      </c>
      <c r="S55" s="50">
        <f>Calculations!R32</f>
        <v>1.7529285340520801E-4</v>
      </c>
      <c r="T55" s="50">
        <f>Calculations!M32</f>
        <v>0</v>
      </c>
      <c r="U55" s="50">
        <f>Calculations!Q32</f>
        <v>0</v>
      </c>
      <c r="V55" s="51">
        <f>Calculations!AA32</f>
        <v>0</v>
      </c>
      <c r="W55" s="51">
        <f>Calculations!AB32</f>
        <v>0</v>
      </c>
      <c r="X55" s="51">
        <f>Calculations!AC32</f>
        <v>0</v>
      </c>
      <c r="Y55" s="51">
        <f>Calculations!AD32</f>
        <v>0</v>
      </c>
      <c r="Z55" s="51">
        <f>Calculations!Y32</f>
        <v>0</v>
      </c>
      <c r="AA55" s="51">
        <f>Calculations!Z32</f>
        <v>0</v>
      </c>
      <c r="AB55" s="51">
        <f t="shared" si="3"/>
        <v>1.52973585220623E-2</v>
      </c>
      <c r="AC55" s="51">
        <f t="shared" si="4"/>
        <v>2.22387393432976</v>
      </c>
      <c r="AD55" s="51">
        <f>Calculations!AF32</f>
        <v>0</v>
      </c>
      <c r="AE55" s="51">
        <f>Calculations!AG32</f>
        <v>0</v>
      </c>
      <c r="AF55" s="51" t="s">
        <v>191</v>
      </c>
      <c r="AG55" s="34" t="s">
        <v>194</v>
      </c>
      <c r="AH55" s="21" t="s">
        <v>204</v>
      </c>
      <c r="AI55" s="20" t="s">
        <v>202</v>
      </c>
      <c r="AJ55" s="26" t="s">
        <v>216</v>
      </c>
      <c r="AK55" s="26" t="s">
        <v>210</v>
      </c>
    </row>
    <row r="56" spans="2:37" ht="38.25" x14ac:dyDescent="0.2">
      <c r="B56" s="31" t="str">
        <f>Calculations!A33</f>
        <v>HL/2724/00</v>
      </c>
      <c r="C56" s="20" t="str">
        <f>Calculations!B33</f>
        <v>Garage Colony at junction of Fern Street and Quarry Street, Peel Brow, Ramsbottom</v>
      </c>
      <c r="D56" s="10" t="str">
        <f>Calculations!C33</f>
        <v>Housing</v>
      </c>
      <c r="E56" s="50">
        <f>Calculations!D33</f>
        <v>0.12456765981878901</v>
      </c>
      <c r="F56" s="50">
        <f>Calculations!H33</f>
        <v>0.12456765981878901</v>
      </c>
      <c r="G56" s="50">
        <f>Calculations!L33</f>
        <v>100</v>
      </c>
      <c r="H56" s="50">
        <f>Calculations!G33</f>
        <v>0</v>
      </c>
      <c r="I56" s="50">
        <f>Calculations!K33</f>
        <v>0</v>
      </c>
      <c r="J56" s="50">
        <f>Calculations!F33</f>
        <v>0</v>
      </c>
      <c r="K56" s="50">
        <f>Calculations!J33</f>
        <v>0</v>
      </c>
      <c r="L56" s="50">
        <f>Calculations!E33</f>
        <v>0</v>
      </c>
      <c r="M56" s="50">
        <f>Calculations!I33</f>
        <v>0</v>
      </c>
      <c r="N56" s="50">
        <f>Calculations!P33</f>
        <v>0.10882297251268667</v>
      </c>
      <c r="O56" s="50">
        <f>Calculations!T33</f>
        <v>87.360533762128597</v>
      </c>
      <c r="P56" s="50">
        <f>Calculations!O33</f>
        <v>1.54886398283531E-2</v>
      </c>
      <c r="Q56" s="50">
        <f>Calculations!S33</f>
        <v>12.433917319218105</v>
      </c>
      <c r="R56" s="50">
        <f>Calculations!N33</f>
        <v>2.5604747774923402E-4</v>
      </c>
      <c r="S56" s="50">
        <f>Calculations!R33</f>
        <v>0.2055489186532935</v>
      </c>
      <c r="T56" s="50">
        <f>Calculations!M33</f>
        <v>0</v>
      </c>
      <c r="U56" s="50">
        <f>Calculations!Q33</f>
        <v>0</v>
      </c>
      <c r="V56" s="51">
        <f>Calculations!AA33</f>
        <v>0</v>
      </c>
      <c r="W56" s="51">
        <f>Calculations!AB33</f>
        <v>0</v>
      </c>
      <c r="X56" s="51">
        <f>Calculations!AC33</f>
        <v>0</v>
      </c>
      <c r="Y56" s="51">
        <f>Calculations!AD33</f>
        <v>0</v>
      </c>
      <c r="Z56" s="51">
        <f>Calculations!Y33</f>
        <v>0</v>
      </c>
      <c r="AA56" s="51">
        <f>Calculations!Z33</f>
        <v>0</v>
      </c>
      <c r="AB56" s="51">
        <f t="shared" si="3"/>
        <v>1.54886398283531E-2</v>
      </c>
      <c r="AC56" s="51">
        <f t="shared" si="4"/>
        <v>12.433917319218105</v>
      </c>
      <c r="AD56" s="51">
        <f>Calculations!AF33</f>
        <v>0</v>
      </c>
      <c r="AE56" s="51">
        <f>Calculations!AG33</f>
        <v>0</v>
      </c>
      <c r="AF56" s="51" t="s">
        <v>191</v>
      </c>
      <c r="AG56" s="34" t="s">
        <v>194</v>
      </c>
      <c r="AH56" s="21" t="s">
        <v>204</v>
      </c>
      <c r="AI56" s="20" t="s">
        <v>202</v>
      </c>
      <c r="AJ56" s="26" t="s">
        <v>209</v>
      </c>
      <c r="AK56" s="26" t="s">
        <v>210</v>
      </c>
    </row>
    <row r="57" spans="2:37" ht="25.5" x14ac:dyDescent="0.2">
      <c r="B57" s="31" t="str">
        <f>Calculations!A34</f>
        <v>HL/2753/00</v>
      </c>
      <c r="C57" s="20" t="str">
        <f>Calculations!B34</f>
        <v>Land adjacent to 5 West Avenue, Whitefield, Manchester, M45 7SA</v>
      </c>
      <c r="D57" s="10" t="str">
        <f>Calculations!C34</f>
        <v>Housing</v>
      </c>
      <c r="E57" s="50">
        <f>Calculations!D34</f>
        <v>9.21502006479306E-2</v>
      </c>
      <c r="F57" s="50">
        <f>Calculations!H34</f>
        <v>9.21502006479306E-2</v>
      </c>
      <c r="G57" s="50">
        <f>Calculations!L34</f>
        <v>100</v>
      </c>
      <c r="H57" s="50">
        <f>Calculations!G34</f>
        <v>0</v>
      </c>
      <c r="I57" s="50">
        <f>Calculations!K34</f>
        <v>0</v>
      </c>
      <c r="J57" s="50">
        <f>Calculations!F34</f>
        <v>0</v>
      </c>
      <c r="K57" s="50">
        <f>Calculations!J34</f>
        <v>0</v>
      </c>
      <c r="L57" s="50">
        <f>Calculations!E34</f>
        <v>0</v>
      </c>
      <c r="M57" s="50">
        <f>Calculations!I34</f>
        <v>0</v>
      </c>
      <c r="N57" s="50">
        <f>Calculations!P34</f>
        <v>9.21502006479306E-2</v>
      </c>
      <c r="O57" s="50">
        <f>Calculations!T34</f>
        <v>100</v>
      </c>
      <c r="P57" s="50">
        <f>Calculations!O34</f>
        <v>0</v>
      </c>
      <c r="Q57" s="50">
        <f>Calculations!S34</f>
        <v>0</v>
      </c>
      <c r="R57" s="50">
        <f>Calculations!N34</f>
        <v>0</v>
      </c>
      <c r="S57" s="50">
        <f>Calculations!R34</f>
        <v>0</v>
      </c>
      <c r="T57" s="50">
        <f>Calculations!M34</f>
        <v>0</v>
      </c>
      <c r="U57" s="50">
        <f>Calculations!Q34</f>
        <v>0</v>
      </c>
      <c r="V57" s="51">
        <f>Calculations!AA34</f>
        <v>0</v>
      </c>
      <c r="W57" s="51">
        <f>Calculations!AB34</f>
        <v>0</v>
      </c>
      <c r="X57" s="51">
        <f>Calculations!AC34</f>
        <v>0</v>
      </c>
      <c r="Y57" s="51">
        <f>Calculations!AD34</f>
        <v>0</v>
      </c>
      <c r="Z57" s="51">
        <f>Calculations!Y34</f>
        <v>0</v>
      </c>
      <c r="AA57" s="51">
        <f>Calculations!Z34</f>
        <v>0</v>
      </c>
      <c r="AB57" s="51">
        <f t="shared" si="3"/>
        <v>0</v>
      </c>
      <c r="AC57" s="51">
        <f t="shared" si="4"/>
        <v>0</v>
      </c>
      <c r="AD57" s="51">
        <f>Calculations!AF34</f>
        <v>0</v>
      </c>
      <c r="AE57" s="51">
        <f>Calculations!AG34</f>
        <v>0</v>
      </c>
      <c r="AF57" s="51" t="s">
        <v>191</v>
      </c>
      <c r="AG57" s="34" t="s">
        <v>194</v>
      </c>
      <c r="AH57" s="21" t="s">
        <v>204</v>
      </c>
      <c r="AI57" s="20" t="s">
        <v>211</v>
      </c>
      <c r="AJ57" s="26" t="s">
        <v>212</v>
      </c>
      <c r="AK57" s="26" t="s">
        <v>213</v>
      </c>
    </row>
    <row r="58" spans="2:37" ht="38.25" x14ac:dyDescent="0.2">
      <c r="B58" s="31" t="str">
        <f>Calculations!A35</f>
        <v>HL/2821/00</v>
      </c>
      <c r="C58" s="20" t="str">
        <f>Calculations!B35</f>
        <v>6 School Street &amp; 99 Blackburn Street, Radcliffe, Manchester, M26 0AP</v>
      </c>
      <c r="D58" s="10" t="str">
        <f>Calculations!C35</f>
        <v>Housing</v>
      </c>
      <c r="E58" s="50">
        <f>Calculations!D35</f>
        <v>2.7890793121512901E-2</v>
      </c>
      <c r="F58" s="50">
        <f>Calculations!H35</f>
        <v>2.7890793121512901E-2</v>
      </c>
      <c r="G58" s="50">
        <f>Calculations!L35</f>
        <v>100</v>
      </c>
      <c r="H58" s="50">
        <f>Calculations!G35</f>
        <v>0</v>
      </c>
      <c r="I58" s="50">
        <f>Calculations!K35</f>
        <v>0</v>
      </c>
      <c r="J58" s="50">
        <f>Calculations!F35</f>
        <v>0</v>
      </c>
      <c r="K58" s="50">
        <f>Calculations!J35</f>
        <v>0</v>
      </c>
      <c r="L58" s="50">
        <f>Calculations!E35</f>
        <v>0</v>
      </c>
      <c r="M58" s="50">
        <f>Calculations!I35</f>
        <v>0</v>
      </c>
      <c r="N58" s="50">
        <f>Calculations!P35</f>
        <v>2.403747628853882E-2</v>
      </c>
      <c r="O58" s="50">
        <f>Calculations!T35</f>
        <v>86.184269424730289</v>
      </c>
      <c r="P58" s="50">
        <f>Calculations!O35</f>
        <v>3.8533168329740802E-3</v>
      </c>
      <c r="Q58" s="50">
        <f>Calculations!S35</f>
        <v>13.815730575269713</v>
      </c>
      <c r="R58" s="50">
        <f>Calculations!N35</f>
        <v>0</v>
      </c>
      <c r="S58" s="50">
        <f>Calculations!R35</f>
        <v>0</v>
      </c>
      <c r="T58" s="50">
        <f>Calculations!M35</f>
        <v>0</v>
      </c>
      <c r="U58" s="50">
        <f>Calculations!Q35</f>
        <v>0</v>
      </c>
      <c r="V58" s="51">
        <f>Calculations!AA35</f>
        <v>0</v>
      </c>
      <c r="W58" s="51">
        <f>Calculations!AB35</f>
        <v>0</v>
      </c>
      <c r="X58" s="51">
        <f>Calculations!AC35</f>
        <v>0</v>
      </c>
      <c r="Y58" s="51">
        <f>Calculations!AD35</f>
        <v>0</v>
      </c>
      <c r="Z58" s="51">
        <f>Calculations!Y35</f>
        <v>0</v>
      </c>
      <c r="AA58" s="51">
        <f>Calculations!Z35</f>
        <v>0</v>
      </c>
      <c r="AB58" s="51">
        <f t="shared" si="3"/>
        <v>3.8533168329740802E-3</v>
      </c>
      <c r="AC58" s="51">
        <f t="shared" si="4"/>
        <v>13.815730575269713</v>
      </c>
      <c r="AD58" s="51">
        <f>Calculations!AF35</f>
        <v>0</v>
      </c>
      <c r="AE58" s="51">
        <f>Calculations!AG35</f>
        <v>0</v>
      </c>
      <c r="AF58" s="51" t="s">
        <v>191</v>
      </c>
      <c r="AG58" s="34" t="s">
        <v>194</v>
      </c>
      <c r="AH58" s="21" t="s">
        <v>204</v>
      </c>
      <c r="AI58" s="20" t="s">
        <v>202</v>
      </c>
      <c r="AJ58" s="26" t="s">
        <v>216</v>
      </c>
      <c r="AK58" s="26" t="s">
        <v>210</v>
      </c>
    </row>
    <row r="59" spans="2:37" ht="38.25" x14ac:dyDescent="0.2">
      <c r="B59" s="31" t="str">
        <f>Calculations!A36</f>
        <v>HL/2826/00</v>
      </c>
      <c r="C59" s="20" t="str">
        <f>Calculations!B36</f>
        <v>Lake Hill, Walshaw Road, Bury, BL8 1PT</v>
      </c>
      <c r="D59" s="10" t="str">
        <f>Calculations!C36</f>
        <v>Housing</v>
      </c>
      <c r="E59" s="50">
        <f>Calculations!D36</f>
        <v>0.99375405083692103</v>
      </c>
      <c r="F59" s="50">
        <f>Calculations!H36</f>
        <v>0.99375405083692103</v>
      </c>
      <c r="G59" s="50">
        <f>Calculations!L36</f>
        <v>100</v>
      </c>
      <c r="H59" s="50">
        <f>Calculations!G36</f>
        <v>0</v>
      </c>
      <c r="I59" s="50">
        <f>Calculations!K36</f>
        <v>0</v>
      </c>
      <c r="J59" s="50">
        <f>Calculations!F36</f>
        <v>0</v>
      </c>
      <c r="K59" s="50">
        <f>Calculations!J36</f>
        <v>0</v>
      </c>
      <c r="L59" s="50">
        <f>Calculations!E36</f>
        <v>0</v>
      </c>
      <c r="M59" s="50">
        <f>Calculations!I36</f>
        <v>0</v>
      </c>
      <c r="N59" s="50">
        <f>Calculations!P36</f>
        <v>0.86473326009842633</v>
      </c>
      <c r="O59" s="50">
        <f>Calculations!T36</f>
        <v>87.016828698224089</v>
      </c>
      <c r="P59" s="50">
        <f>Calculations!O36</f>
        <v>4.7368254078736502E-2</v>
      </c>
      <c r="Q59" s="50">
        <f>Calculations!S36</f>
        <v>4.7665973324932711</v>
      </c>
      <c r="R59" s="50">
        <f>Calculations!N36</f>
        <v>3.6128482498900799E-2</v>
      </c>
      <c r="S59" s="50">
        <f>Calculations!R36</f>
        <v>3.6355557462607644</v>
      </c>
      <c r="T59" s="50">
        <f>Calculations!M36</f>
        <v>4.5524054160857398E-2</v>
      </c>
      <c r="U59" s="50">
        <f>Calculations!Q36</f>
        <v>4.5810182230218732</v>
      </c>
      <c r="V59" s="51">
        <f>Calculations!AA36</f>
        <v>0</v>
      </c>
      <c r="W59" s="51">
        <f>Calculations!AB36</f>
        <v>0</v>
      </c>
      <c r="X59" s="51">
        <f>Calculations!AC36</f>
        <v>0</v>
      </c>
      <c r="Y59" s="51">
        <f>Calculations!AD36</f>
        <v>0</v>
      </c>
      <c r="Z59" s="51">
        <f>Calculations!Y36</f>
        <v>0</v>
      </c>
      <c r="AA59" s="51">
        <f>Calculations!Z36</f>
        <v>0</v>
      </c>
      <c r="AB59" s="51">
        <f t="shared" si="3"/>
        <v>4.7368254078736502E-2</v>
      </c>
      <c r="AC59" s="51">
        <f t="shared" si="4"/>
        <v>4.7665973324932711</v>
      </c>
      <c r="AD59" s="51">
        <f>Calculations!AF36</f>
        <v>0</v>
      </c>
      <c r="AE59" s="51">
        <f>Calculations!AG36</f>
        <v>0</v>
      </c>
      <c r="AF59" s="51" t="s">
        <v>190</v>
      </c>
      <c r="AG59" s="34" t="s">
        <v>194</v>
      </c>
      <c r="AH59" s="21" t="s">
        <v>204</v>
      </c>
      <c r="AI59" s="20" t="s">
        <v>202</v>
      </c>
      <c r="AJ59" s="26" t="s">
        <v>209</v>
      </c>
      <c r="AK59" s="26" t="s">
        <v>210</v>
      </c>
    </row>
    <row r="60" spans="2:37" ht="25.5" x14ac:dyDescent="0.2">
      <c r="B60" s="31" t="str">
        <f>Calculations!A37</f>
        <v>HL/2839/00</v>
      </c>
      <c r="C60" s="20" t="str">
        <f>Calculations!B37</f>
        <v>Former Ramsbottom Police Station, Bridge Street, Ramsbottom, Bury, BL0 9AB</v>
      </c>
      <c r="D60" s="10" t="str">
        <f>Calculations!C37</f>
        <v>Housing</v>
      </c>
      <c r="E60" s="50">
        <f>Calculations!D37</f>
        <v>6.6296656330069495E-2</v>
      </c>
      <c r="F60" s="50">
        <f>Calculations!H37</f>
        <v>6.354768663848151E-2</v>
      </c>
      <c r="G60" s="50">
        <f>Calculations!L37</f>
        <v>95.853531921878897</v>
      </c>
      <c r="H60" s="50">
        <f>Calculations!G37</f>
        <v>2.74896969158799E-3</v>
      </c>
      <c r="I60" s="50">
        <f>Calculations!K37</f>
        <v>4.1464680781211101</v>
      </c>
      <c r="J60" s="50">
        <f>Calculations!F37</f>
        <v>0</v>
      </c>
      <c r="K60" s="50">
        <f>Calculations!J37</f>
        <v>0</v>
      </c>
      <c r="L60" s="50">
        <f>Calculations!E37</f>
        <v>0</v>
      </c>
      <c r="M60" s="50">
        <f>Calculations!I37</f>
        <v>0</v>
      </c>
      <c r="N60" s="50">
        <f>Calculations!P37</f>
        <v>5.2759114409344353E-2</v>
      </c>
      <c r="O60" s="50">
        <f>Calculations!T37</f>
        <v>79.580354922688528</v>
      </c>
      <c r="P60" s="50">
        <f>Calculations!O37</f>
        <v>1.0834202260448501E-2</v>
      </c>
      <c r="Q60" s="50">
        <f>Calculations!S37</f>
        <v>16.342004046943984</v>
      </c>
      <c r="R60" s="50">
        <f>Calculations!N37</f>
        <v>1.48651201968368E-3</v>
      </c>
      <c r="S60" s="50">
        <f>Calculations!R37</f>
        <v>2.242212657426975</v>
      </c>
      <c r="T60" s="50">
        <f>Calculations!M37</f>
        <v>1.2168276405929599E-3</v>
      </c>
      <c r="U60" s="50">
        <f>Calculations!Q37</f>
        <v>1.8354283729405156</v>
      </c>
      <c r="V60" s="51">
        <f>Calculations!AA37</f>
        <v>0</v>
      </c>
      <c r="W60" s="51">
        <f>Calculations!AB37</f>
        <v>0</v>
      </c>
      <c r="X60" s="51">
        <f>Calculations!AC37</f>
        <v>2.74761158181718E-3</v>
      </c>
      <c r="Y60" s="51">
        <f>Calculations!AD37</f>
        <v>4.1444195437816882</v>
      </c>
      <c r="Z60" s="51">
        <f>Calculations!Y37</f>
        <v>3.5453886866045601E-3</v>
      </c>
      <c r="AA60" s="51">
        <f>Calculations!Z37</f>
        <v>5.3477639489889546</v>
      </c>
      <c r="AB60" s="51">
        <f t="shared" si="3"/>
        <v>1.0834202260448501E-2</v>
      </c>
      <c r="AC60" s="51">
        <f t="shared" si="4"/>
        <v>16.342004046943984</v>
      </c>
      <c r="AD60" s="51">
        <f>Calculations!AF37</f>
        <v>9.3150707862745107E-3</v>
      </c>
      <c r="AE60" s="51">
        <f>Calculations!AG37</f>
        <v>14.050589127599139</v>
      </c>
      <c r="AF60" s="51" t="s">
        <v>224</v>
      </c>
      <c r="AG60" s="34" t="s">
        <v>194</v>
      </c>
      <c r="AH60" s="21" t="s">
        <v>204</v>
      </c>
      <c r="AI60" s="20" t="s">
        <v>202</v>
      </c>
      <c r="AJ60" s="26" t="s">
        <v>220</v>
      </c>
      <c r="AK60" s="26" t="s">
        <v>203</v>
      </c>
    </row>
    <row r="61" spans="2:37" ht="38.25" x14ac:dyDescent="0.2">
      <c r="B61" s="31" t="str">
        <f>Calculations!A38</f>
        <v>HL/2889/00</v>
      </c>
      <c r="C61" s="20" t="str">
        <f>Calculations!B38</f>
        <v>Car Park To The North Of 129 Croft Lane, Bury, BL9 8QH</v>
      </c>
      <c r="D61" s="10" t="str">
        <f>Calculations!C38</f>
        <v>Housing</v>
      </c>
      <c r="E61" s="50">
        <f>Calculations!D38</f>
        <v>0.16616912349406601</v>
      </c>
      <c r="F61" s="50">
        <f>Calculations!H38</f>
        <v>0.16616912349406601</v>
      </c>
      <c r="G61" s="50">
        <f>Calculations!L38</f>
        <v>100</v>
      </c>
      <c r="H61" s="50">
        <f>Calculations!G38</f>
        <v>0</v>
      </c>
      <c r="I61" s="50">
        <f>Calculations!K38</f>
        <v>0</v>
      </c>
      <c r="J61" s="50">
        <f>Calculations!F38</f>
        <v>0</v>
      </c>
      <c r="K61" s="50">
        <f>Calculations!J38</f>
        <v>0</v>
      </c>
      <c r="L61" s="50">
        <f>Calculations!E38</f>
        <v>0</v>
      </c>
      <c r="M61" s="50">
        <f>Calculations!I38</f>
        <v>0</v>
      </c>
      <c r="N61" s="50">
        <f>Calculations!P38</f>
        <v>0.16423141788231724</v>
      </c>
      <c r="O61" s="50">
        <f>Calculations!T38</f>
        <v>98.833895508982465</v>
      </c>
      <c r="P61" s="50">
        <f>Calculations!O38</f>
        <v>1.93770561174878E-3</v>
      </c>
      <c r="Q61" s="50">
        <f>Calculations!S38</f>
        <v>1.1661044910175364</v>
      </c>
      <c r="R61" s="50">
        <f>Calculations!N38</f>
        <v>0</v>
      </c>
      <c r="S61" s="50">
        <f>Calculations!R38</f>
        <v>0</v>
      </c>
      <c r="T61" s="50">
        <f>Calculations!M38</f>
        <v>0</v>
      </c>
      <c r="U61" s="50">
        <f>Calculations!Q38</f>
        <v>0</v>
      </c>
      <c r="V61" s="51">
        <f>Calculations!AA38</f>
        <v>0</v>
      </c>
      <c r="W61" s="51">
        <f>Calculations!AB38</f>
        <v>0</v>
      </c>
      <c r="X61" s="51">
        <f>Calculations!AC38</f>
        <v>0</v>
      </c>
      <c r="Y61" s="51">
        <f>Calculations!AD38</f>
        <v>0</v>
      </c>
      <c r="Z61" s="51">
        <f>Calculations!Y38</f>
        <v>0</v>
      </c>
      <c r="AA61" s="51">
        <f>Calculations!Z38</f>
        <v>0</v>
      </c>
      <c r="AB61" s="51">
        <f t="shared" si="3"/>
        <v>1.93770561174878E-3</v>
      </c>
      <c r="AC61" s="51">
        <f t="shared" si="4"/>
        <v>1.1661044910175364</v>
      </c>
      <c r="AD61" s="51">
        <f>Calculations!AF38</f>
        <v>0</v>
      </c>
      <c r="AE61" s="51">
        <f>Calculations!AG38</f>
        <v>0</v>
      </c>
      <c r="AF61" s="51" t="s">
        <v>191</v>
      </c>
      <c r="AG61" s="34" t="s">
        <v>194</v>
      </c>
      <c r="AH61" s="21" t="s">
        <v>204</v>
      </c>
      <c r="AI61" s="20" t="s">
        <v>202</v>
      </c>
      <c r="AJ61" s="26" t="s">
        <v>216</v>
      </c>
      <c r="AK61" s="26" t="s">
        <v>210</v>
      </c>
    </row>
    <row r="62" spans="2:37" ht="38.25" x14ac:dyDescent="0.2">
      <c r="B62" s="31" t="str">
        <f>Calculations!A39</f>
        <v>HL/2946/00</v>
      </c>
      <c r="C62" s="20" t="str">
        <f>Calculations!B39</f>
        <v>44 Rectory Lane, Prestwich, Manchester, M25 1BL</v>
      </c>
      <c r="D62" s="10" t="str">
        <f>Calculations!C39</f>
        <v>Housing</v>
      </c>
      <c r="E62" s="50">
        <f>Calculations!D39</f>
        <v>0.146108940078923</v>
      </c>
      <c r="F62" s="50">
        <f>Calculations!H39</f>
        <v>0.146108940078923</v>
      </c>
      <c r="G62" s="50">
        <f>Calculations!L39</f>
        <v>100</v>
      </c>
      <c r="H62" s="50">
        <f>Calculations!G39</f>
        <v>0</v>
      </c>
      <c r="I62" s="50">
        <f>Calculations!K39</f>
        <v>0</v>
      </c>
      <c r="J62" s="50">
        <f>Calculations!F39</f>
        <v>0</v>
      </c>
      <c r="K62" s="50">
        <f>Calculations!J39</f>
        <v>0</v>
      </c>
      <c r="L62" s="50">
        <f>Calculations!E39</f>
        <v>0</v>
      </c>
      <c r="M62" s="50">
        <f>Calculations!I39</f>
        <v>0</v>
      </c>
      <c r="N62" s="50">
        <f>Calculations!P39</f>
        <v>0.146108940078923</v>
      </c>
      <c r="O62" s="50">
        <f>Calculations!T39</f>
        <v>100</v>
      </c>
      <c r="P62" s="50">
        <f>Calculations!O39</f>
        <v>0</v>
      </c>
      <c r="Q62" s="50">
        <f>Calculations!S39</f>
        <v>0</v>
      </c>
      <c r="R62" s="50">
        <f>Calculations!N39</f>
        <v>0</v>
      </c>
      <c r="S62" s="50">
        <f>Calculations!R39</f>
        <v>0</v>
      </c>
      <c r="T62" s="50">
        <f>Calculations!M39</f>
        <v>0</v>
      </c>
      <c r="U62" s="50">
        <f>Calculations!Q39</f>
        <v>0</v>
      </c>
      <c r="V62" s="51">
        <f>Calculations!AA39</f>
        <v>0</v>
      </c>
      <c r="W62" s="51">
        <f>Calculations!AB39</f>
        <v>0</v>
      </c>
      <c r="X62" s="51">
        <f>Calculations!AC39</f>
        <v>0</v>
      </c>
      <c r="Y62" s="51">
        <f>Calculations!AD39</f>
        <v>0</v>
      </c>
      <c r="Z62" s="51">
        <f>Calculations!Y39</f>
        <v>0</v>
      </c>
      <c r="AA62" s="51">
        <f>Calculations!Z39</f>
        <v>0</v>
      </c>
      <c r="AB62" s="51">
        <f t="shared" si="3"/>
        <v>0</v>
      </c>
      <c r="AC62" s="51">
        <f t="shared" si="4"/>
        <v>0</v>
      </c>
      <c r="AD62" s="51">
        <f>Calculations!AF39</f>
        <v>0</v>
      </c>
      <c r="AE62" s="51">
        <f>Calculations!AG39</f>
        <v>0</v>
      </c>
      <c r="AF62" s="51" t="s">
        <v>191</v>
      </c>
      <c r="AG62" s="34" t="s">
        <v>195</v>
      </c>
      <c r="AH62" s="21" t="s">
        <v>204</v>
      </c>
      <c r="AI62" s="20" t="s">
        <v>211</v>
      </c>
      <c r="AJ62" s="26" t="s">
        <v>212</v>
      </c>
      <c r="AK62" s="26" t="s">
        <v>213</v>
      </c>
    </row>
    <row r="63" spans="2:37" ht="38.25" x14ac:dyDescent="0.2">
      <c r="B63" s="31" t="str">
        <f>Calculations!A40</f>
        <v>HL/2967/00</v>
      </c>
      <c r="C63" s="20" t="str">
        <f>Calculations!B40</f>
        <v>Council Offices, 7 Whittaker Street, Radcliffe, M26 9TD</v>
      </c>
      <c r="D63" s="10" t="str">
        <f>Calculations!C40</f>
        <v>Housing</v>
      </c>
      <c r="E63" s="50">
        <f>Calculations!D40</f>
        <v>0.43327028367901499</v>
      </c>
      <c r="F63" s="50">
        <f>Calculations!H40</f>
        <v>0.43327028367901499</v>
      </c>
      <c r="G63" s="50">
        <f>Calculations!L40</f>
        <v>100</v>
      </c>
      <c r="H63" s="50">
        <f>Calculations!G40</f>
        <v>0</v>
      </c>
      <c r="I63" s="50">
        <f>Calculations!K40</f>
        <v>0</v>
      </c>
      <c r="J63" s="50">
        <f>Calculations!F40</f>
        <v>0</v>
      </c>
      <c r="K63" s="50">
        <f>Calculations!J40</f>
        <v>0</v>
      </c>
      <c r="L63" s="50">
        <f>Calculations!E40</f>
        <v>0</v>
      </c>
      <c r="M63" s="50">
        <f>Calculations!I40</f>
        <v>0</v>
      </c>
      <c r="N63" s="50">
        <f>Calculations!P40</f>
        <v>0.3744382494073652</v>
      </c>
      <c r="O63" s="50">
        <f>Calculations!T40</f>
        <v>86.421401031224406</v>
      </c>
      <c r="P63" s="50">
        <f>Calculations!O40</f>
        <v>2.5134208566223601E-2</v>
      </c>
      <c r="Q63" s="50">
        <f>Calculations!S40</f>
        <v>5.8010460243897288</v>
      </c>
      <c r="R63" s="50">
        <f>Calculations!N40</f>
        <v>8.0714983384375001E-3</v>
      </c>
      <c r="S63" s="50">
        <f>Calculations!R40</f>
        <v>1.862924516747428</v>
      </c>
      <c r="T63" s="50">
        <f>Calculations!M40</f>
        <v>2.5626327366988701E-2</v>
      </c>
      <c r="U63" s="50">
        <f>Calculations!Q40</f>
        <v>5.9146284276384327</v>
      </c>
      <c r="V63" s="51">
        <f>Calculations!AA40</f>
        <v>0</v>
      </c>
      <c r="W63" s="51">
        <f>Calculations!AB40</f>
        <v>0</v>
      </c>
      <c r="X63" s="51">
        <f>Calculations!AC40</f>
        <v>0</v>
      </c>
      <c r="Y63" s="51">
        <f>Calculations!AD40</f>
        <v>0</v>
      </c>
      <c r="Z63" s="51">
        <f>Calculations!Y40</f>
        <v>0</v>
      </c>
      <c r="AA63" s="51">
        <f>Calculations!Z40</f>
        <v>0</v>
      </c>
      <c r="AB63" s="51">
        <f t="shared" si="3"/>
        <v>2.5134208566223601E-2</v>
      </c>
      <c r="AC63" s="51">
        <f t="shared" si="4"/>
        <v>5.8010460243897288</v>
      </c>
      <c r="AD63" s="51">
        <f>Calculations!AF40</f>
        <v>0</v>
      </c>
      <c r="AE63" s="51">
        <f>Calculations!AG40</f>
        <v>0</v>
      </c>
      <c r="AF63" s="51" t="s">
        <v>191</v>
      </c>
      <c r="AG63" s="34" t="s">
        <v>194</v>
      </c>
      <c r="AH63" s="21" t="s">
        <v>204</v>
      </c>
      <c r="AI63" s="20" t="s">
        <v>202</v>
      </c>
      <c r="AJ63" s="26" t="s">
        <v>209</v>
      </c>
      <c r="AK63" s="26" t="s">
        <v>210</v>
      </c>
    </row>
    <row r="64" spans="2:37" ht="38.25" x14ac:dyDescent="0.2">
      <c r="B64" s="31" t="str">
        <f>Calculations!A41</f>
        <v>HL/2985/00</v>
      </c>
      <c r="C64" s="20" t="str">
        <f>Calculations!B41</f>
        <v>85 Bury Old Road, Whitefield, Manchester, M45 7AY</v>
      </c>
      <c r="D64" s="10" t="str">
        <f>Calculations!C41</f>
        <v>Housing</v>
      </c>
      <c r="E64" s="50">
        <f>Calculations!D41</f>
        <v>0.11596156749806801</v>
      </c>
      <c r="F64" s="50">
        <f>Calculations!H41</f>
        <v>0.11596156749806801</v>
      </c>
      <c r="G64" s="50">
        <f>Calculations!L41</f>
        <v>100</v>
      </c>
      <c r="H64" s="50">
        <f>Calculations!G41</f>
        <v>0</v>
      </c>
      <c r="I64" s="50">
        <f>Calculations!K41</f>
        <v>0</v>
      </c>
      <c r="J64" s="50">
        <f>Calculations!F41</f>
        <v>0</v>
      </c>
      <c r="K64" s="50">
        <f>Calculations!J41</f>
        <v>0</v>
      </c>
      <c r="L64" s="50">
        <f>Calculations!E41</f>
        <v>0</v>
      </c>
      <c r="M64" s="50">
        <f>Calculations!I41</f>
        <v>0</v>
      </c>
      <c r="N64" s="50">
        <f>Calculations!P41</f>
        <v>0.10176866696871412</v>
      </c>
      <c r="O64" s="50">
        <f>Calculations!T41</f>
        <v>87.760685858622651</v>
      </c>
      <c r="P64" s="50">
        <f>Calculations!O41</f>
        <v>4.0031566091332897E-3</v>
      </c>
      <c r="Q64" s="50">
        <f>Calculations!S41</f>
        <v>3.4521408217425011</v>
      </c>
      <c r="R64" s="50">
        <f>Calculations!N41</f>
        <v>1.01897439202206E-2</v>
      </c>
      <c r="S64" s="50">
        <f>Calculations!R41</f>
        <v>8.78717331963486</v>
      </c>
      <c r="T64" s="50">
        <f>Calculations!M41</f>
        <v>0</v>
      </c>
      <c r="U64" s="50">
        <f>Calculations!Q41</f>
        <v>0</v>
      </c>
      <c r="V64" s="51">
        <f>Calculations!AA41</f>
        <v>0</v>
      </c>
      <c r="W64" s="51">
        <f>Calculations!AB41</f>
        <v>0</v>
      </c>
      <c r="X64" s="51">
        <f>Calculations!AC41</f>
        <v>0</v>
      </c>
      <c r="Y64" s="51">
        <f>Calculations!AD41</f>
        <v>0</v>
      </c>
      <c r="Z64" s="51">
        <f>Calculations!Y41</f>
        <v>0</v>
      </c>
      <c r="AA64" s="51">
        <f>Calculations!Z41</f>
        <v>0</v>
      </c>
      <c r="AB64" s="51">
        <f t="shared" si="3"/>
        <v>4.0031566091332897E-3</v>
      </c>
      <c r="AC64" s="51">
        <f t="shared" si="4"/>
        <v>3.4521408217425011</v>
      </c>
      <c r="AD64" s="51">
        <f>Calculations!AF41</f>
        <v>0</v>
      </c>
      <c r="AE64" s="51">
        <f>Calculations!AG41</f>
        <v>0</v>
      </c>
      <c r="AF64" s="51" t="s">
        <v>191</v>
      </c>
      <c r="AG64" s="34" t="s">
        <v>196</v>
      </c>
      <c r="AH64" s="21" t="s">
        <v>204</v>
      </c>
      <c r="AI64" s="20" t="s">
        <v>202</v>
      </c>
      <c r="AJ64" s="26" t="s">
        <v>209</v>
      </c>
      <c r="AK64" s="26" t="s">
        <v>210</v>
      </c>
    </row>
    <row r="65" spans="2:37" ht="63.75" x14ac:dyDescent="0.2">
      <c r="B65" s="31" t="str">
        <f>Calculations!A42</f>
        <v>HL/2995/00</v>
      </c>
      <c r="C65" s="20" t="str">
        <f>Calculations!B42</f>
        <v>Land off Kay Street, Summerseat, Bury</v>
      </c>
      <c r="D65" s="10" t="str">
        <f>Calculations!C42</f>
        <v>Housing</v>
      </c>
      <c r="E65" s="50">
        <f>Calculations!D42</f>
        <v>0.18583693179413599</v>
      </c>
      <c r="F65" s="50">
        <f>Calculations!H42</f>
        <v>0.11342562667259751</v>
      </c>
      <c r="G65" s="50">
        <f>Calculations!L42</f>
        <v>61.035029785277914</v>
      </c>
      <c r="H65" s="50">
        <f>Calculations!G42</f>
        <v>5.0141545585188303E-2</v>
      </c>
      <c r="I65" s="50">
        <f>Calculations!K42</f>
        <v>26.981475157334955</v>
      </c>
      <c r="J65" s="50">
        <f>Calculations!F42</f>
        <v>6.8075515587936002E-3</v>
      </c>
      <c r="K65" s="50">
        <f>Calculations!J42</f>
        <v>3.6631855105823536</v>
      </c>
      <c r="L65" s="50">
        <f>Calculations!E42</f>
        <v>1.54622079775566E-2</v>
      </c>
      <c r="M65" s="50">
        <f>Calculations!I42</f>
        <v>8.3203095468047881</v>
      </c>
      <c r="N65" s="50">
        <f>Calculations!P42</f>
        <v>0.18514929993917281</v>
      </c>
      <c r="O65" s="50">
        <f>Calculations!T42</f>
        <v>99.629981054721185</v>
      </c>
      <c r="P65" s="50">
        <f>Calculations!O42</f>
        <v>0</v>
      </c>
      <c r="Q65" s="50">
        <f>Calculations!S42</f>
        <v>0</v>
      </c>
      <c r="R65" s="50">
        <f>Calculations!N42</f>
        <v>1.80771832396203E-4</v>
      </c>
      <c r="S65" s="50">
        <f>Calculations!R42</f>
        <v>9.7274438751741799E-2</v>
      </c>
      <c r="T65" s="50">
        <f>Calculations!M42</f>
        <v>5.0686002256697903E-4</v>
      </c>
      <c r="U65" s="50">
        <f>Calculations!Q42</f>
        <v>0.27274450652707816</v>
      </c>
      <c r="V65" s="51">
        <f>Calculations!AA42</f>
        <v>0</v>
      </c>
      <c r="W65" s="51">
        <f>Calculations!AB42</f>
        <v>0</v>
      </c>
      <c r="X65" s="51">
        <f>Calculations!AC42</f>
        <v>3.6336811718313898E-2</v>
      </c>
      <c r="Y65" s="51">
        <f>Calculations!AD42</f>
        <v>19.553062659561459</v>
      </c>
      <c r="Z65" s="51">
        <f>Calculations!Y42</f>
        <v>4.7630005522147599E-2</v>
      </c>
      <c r="AA65" s="51">
        <f>Calculations!Z42</f>
        <v>25.629999947970806</v>
      </c>
      <c r="AB65" s="51">
        <f t="shared" ref="AB65:AB69" si="5">P65</f>
        <v>0</v>
      </c>
      <c r="AC65" s="51">
        <f t="shared" ref="AC65:AC69" si="6">Q65</f>
        <v>0</v>
      </c>
      <c r="AD65" s="51">
        <f>Calculations!AF42</f>
        <v>0.12914627161464601</v>
      </c>
      <c r="AE65" s="51">
        <f>Calculations!AG42</f>
        <v>69.494405857771042</v>
      </c>
      <c r="AF65" s="51" t="s">
        <v>224</v>
      </c>
      <c r="AG65" s="34" t="s">
        <v>195</v>
      </c>
      <c r="AH65" s="21" t="s">
        <v>204</v>
      </c>
      <c r="AI65" s="20" t="s">
        <v>200</v>
      </c>
      <c r="AJ65" s="26" t="s">
        <v>219</v>
      </c>
      <c r="AK65" s="26" t="s">
        <v>201</v>
      </c>
    </row>
    <row r="66" spans="2:37" ht="38.25" x14ac:dyDescent="0.2">
      <c r="B66" s="31" t="str">
        <f>Calculations!A43</f>
        <v>HL/2998/00</v>
      </c>
      <c r="C66" s="20" t="str">
        <f>Calculations!B43</f>
        <v>The Uplands Medical Practice, Bury New Road, Whitefield, M45 8QL</v>
      </c>
      <c r="D66" s="10" t="str">
        <f>Calculations!C43</f>
        <v>Housing</v>
      </c>
      <c r="E66" s="50">
        <f>Calculations!D43</f>
        <v>1.04597792690308</v>
      </c>
      <c r="F66" s="50">
        <f>Calculations!H43</f>
        <v>1.04597792690308</v>
      </c>
      <c r="G66" s="50">
        <f>Calculations!L43</f>
        <v>100</v>
      </c>
      <c r="H66" s="50">
        <f>Calculations!G43</f>
        <v>0</v>
      </c>
      <c r="I66" s="50">
        <f>Calculations!K43</f>
        <v>0</v>
      </c>
      <c r="J66" s="50">
        <f>Calculations!F43</f>
        <v>0</v>
      </c>
      <c r="K66" s="50">
        <f>Calculations!J43</f>
        <v>0</v>
      </c>
      <c r="L66" s="50">
        <f>Calculations!E43</f>
        <v>0</v>
      </c>
      <c r="M66" s="50">
        <f>Calculations!I43</f>
        <v>0</v>
      </c>
      <c r="N66" s="50">
        <f>Calculations!P43</f>
        <v>1.0180803683952828</v>
      </c>
      <c r="O66" s="50">
        <f>Calculations!T43</f>
        <v>97.332873114216085</v>
      </c>
      <c r="P66" s="50">
        <f>Calculations!O43</f>
        <v>2.7729657670647698E-2</v>
      </c>
      <c r="Q66" s="50">
        <f>Calculations!S43</f>
        <v>2.6510748417750425</v>
      </c>
      <c r="R66" s="50">
        <f>Calculations!N43</f>
        <v>1.6790083714949999E-4</v>
      </c>
      <c r="S66" s="50">
        <f>Calculations!R43</f>
        <v>1.6052044008865365E-2</v>
      </c>
      <c r="T66" s="50">
        <f>Calculations!M43</f>
        <v>0</v>
      </c>
      <c r="U66" s="50">
        <f>Calculations!Q43</f>
        <v>0</v>
      </c>
      <c r="V66" s="51">
        <f>Calculations!AA43</f>
        <v>0</v>
      </c>
      <c r="W66" s="51">
        <f>Calculations!AB43</f>
        <v>0</v>
      </c>
      <c r="X66" s="51">
        <f>Calculations!AC43</f>
        <v>0</v>
      </c>
      <c r="Y66" s="51">
        <f>Calculations!AD43</f>
        <v>0</v>
      </c>
      <c r="Z66" s="51">
        <f>Calculations!Y43</f>
        <v>0</v>
      </c>
      <c r="AA66" s="51">
        <f>Calculations!Z43</f>
        <v>0</v>
      </c>
      <c r="AB66" s="51">
        <f t="shared" si="5"/>
        <v>2.7729657670647698E-2</v>
      </c>
      <c r="AC66" s="51">
        <f t="shared" si="6"/>
        <v>2.6510748417750425</v>
      </c>
      <c r="AD66" s="51">
        <f>Calculations!AF43</f>
        <v>0</v>
      </c>
      <c r="AE66" s="51">
        <f>Calculations!AG43</f>
        <v>0</v>
      </c>
      <c r="AF66" s="51" t="s">
        <v>191</v>
      </c>
      <c r="AG66" s="34" t="s">
        <v>196</v>
      </c>
      <c r="AH66" s="21" t="s">
        <v>204</v>
      </c>
      <c r="AI66" s="20" t="s">
        <v>202</v>
      </c>
      <c r="AJ66" s="26" t="s">
        <v>216</v>
      </c>
      <c r="AK66" s="26" t="s">
        <v>210</v>
      </c>
    </row>
    <row r="67" spans="2:37" ht="51" x14ac:dyDescent="0.2">
      <c r="B67" s="31" t="str">
        <f>Calculations!A44</f>
        <v>HL/3000/00</v>
      </c>
      <c r="C67" s="20" t="str">
        <f>Calculations!B44</f>
        <v>7-9 Bury Road, Radcliffe</v>
      </c>
      <c r="D67" s="10" t="str">
        <f>Calculations!C44</f>
        <v>Housing</v>
      </c>
      <c r="E67" s="50">
        <f>Calculations!D44</f>
        <v>0.119423045679647</v>
      </c>
      <c r="F67" s="50">
        <f>Calculations!H44</f>
        <v>6.33391259594865E-2</v>
      </c>
      <c r="G67" s="50">
        <f>Calculations!L44</f>
        <v>53.037607271710407</v>
      </c>
      <c r="H67" s="50">
        <f>Calculations!G44</f>
        <v>5.6083919720160497E-2</v>
      </c>
      <c r="I67" s="50">
        <f>Calculations!K44</f>
        <v>46.962392728289593</v>
      </c>
      <c r="J67" s="50">
        <f>Calculations!F44</f>
        <v>0</v>
      </c>
      <c r="K67" s="50">
        <f>Calculations!J44</f>
        <v>0</v>
      </c>
      <c r="L67" s="50">
        <f>Calculations!E44</f>
        <v>0</v>
      </c>
      <c r="M67" s="50">
        <f>Calculations!I44</f>
        <v>0</v>
      </c>
      <c r="N67" s="50">
        <f>Calculations!P44</f>
        <v>0.10421108406190423</v>
      </c>
      <c r="O67" s="50">
        <f>Calculations!T44</f>
        <v>87.262122204998064</v>
      </c>
      <c r="P67" s="50">
        <f>Calculations!O44</f>
        <v>2.8022034223453298E-3</v>
      </c>
      <c r="Q67" s="50">
        <f>Calculations!S44</f>
        <v>2.3464511446662115</v>
      </c>
      <c r="R67" s="50">
        <f>Calculations!N44</f>
        <v>2.8022034711917502E-3</v>
      </c>
      <c r="S67" s="50">
        <f>Calculations!R44</f>
        <v>2.3464511855682169</v>
      </c>
      <c r="T67" s="50">
        <f>Calculations!M44</f>
        <v>9.6075547242056893E-3</v>
      </c>
      <c r="U67" s="50">
        <f>Calculations!Q44</f>
        <v>8.0449754647675036</v>
      </c>
      <c r="V67" s="51">
        <f>Calculations!AA44</f>
        <v>0</v>
      </c>
      <c r="W67" s="51">
        <f>Calculations!AB44</f>
        <v>0</v>
      </c>
      <c r="X67" s="51">
        <f>Calculations!AC44</f>
        <v>2.96280622227641E-5</v>
      </c>
      <c r="Y67" s="51">
        <f>Calculations!AD44</f>
        <v>2.4809333955727059E-2</v>
      </c>
      <c r="Z67" s="51">
        <f>Calculations!Y44</f>
        <v>0</v>
      </c>
      <c r="AA67" s="51">
        <f>Calculations!Z44</f>
        <v>0</v>
      </c>
      <c r="AB67" s="51">
        <f t="shared" si="5"/>
        <v>2.8022034223453298E-3</v>
      </c>
      <c r="AC67" s="51">
        <f t="shared" si="6"/>
        <v>2.3464511446662115</v>
      </c>
      <c r="AD67" s="51">
        <f>Calculations!AF44</f>
        <v>4.6006227763519203E-2</v>
      </c>
      <c r="AE67" s="51">
        <f>Calculations!AG44</f>
        <v>38.523743471533265</v>
      </c>
      <c r="AF67" s="51" t="s">
        <v>224</v>
      </c>
      <c r="AG67" s="34" t="s">
        <v>192</v>
      </c>
      <c r="AH67" s="21" t="s">
        <v>204</v>
      </c>
      <c r="AI67" s="20" t="s">
        <v>202</v>
      </c>
      <c r="AJ67" s="26" t="s">
        <v>222</v>
      </c>
      <c r="AK67" s="26" t="s">
        <v>206</v>
      </c>
    </row>
    <row r="68" spans="2:37" x14ac:dyDescent="0.2">
      <c r="B68" s="31" t="str">
        <f>Calculations!A45</f>
        <v>HL/3001/00</v>
      </c>
      <c r="C68" s="20" t="str">
        <f>Calculations!B45</f>
        <v>Land at 15 Kirklees Street, Tottington, Bury, BL8 3NE</v>
      </c>
      <c r="D68" s="10" t="str">
        <f>Calculations!C45</f>
        <v>Housing</v>
      </c>
      <c r="E68" s="50">
        <f>Calculations!D45</f>
        <v>9.2119214751385098E-2</v>
      </c>
      <c r="F68" s="50">
        <f>Calculations!H45</f>
        <v>9.2119214751385098E-2</v>
      </c>
      <c r="G68" s="50">
        <f>Calculations!L45</f>
        <v>100</v>
      </c>
      <c r="H68" s="50">
        <f>Calculations!G45</f>
        <v>0</v>
      </c>
      <c r="I68" s="50">
        <f>Calculations!K45</f>
        <v>0</v>
      </c>
      <c r="J68" s="50">
        <f>Calculations!F45</f>
        <v>0</v>
      </c>
      <c r="K68" s="50">
        <f>Calculations!J45</f>
        <v>0</v>
      </c>
      <c r="L68" s="50">
        <f>Calculations!E45</f>
        <v>0</v>
      </c>
      <c r="M68" s="50">
        <f>Calculations!I45</f>
        <v>0</v>
      </c>
      <c r="N68" s="50">
        <f>Calculations!P45</f>
        <v>9.2119214751385098E-2</v>
      </c>
      <c r="O68" s="50">
        <f>Calculations!T45</f>
        <v>100</v>
      </c>
      <c r="P68" s="50">
        <f>Calculations!O45</f>
        <v>0</v>
      </c>
      <c r="Q68" s="50">
        <f>Calculations!S45</f>
        <v>0</v>
      </c>
      <c r="R68" s="50">
        <f>Calculations!N45</f>
        <v>0</v>
      </c>
      <c r="S68" s="50">
        <f>Calculations!R45</f>
        <v>0</v>
      </c>
      <c r="T68" s="50">
        <f>Calculations!M45</f>
        <v>0</v>
      </c>
      <c r="U68" s="50">
        <f>Calculations!Q45</f>
        <v>0</v>
      </c>
      <c r="V68" s="51">
        <f>Calculations!AA45</f>
        <v>0</v>
      </c>
      <c r="W68" s="51">
        <f>Calculations!AB45</f>
        <v>0</v>
      </c>
      <c r="X68" s="51">
        <f>Calculations!AC45</f>
        <v>0</v>
      </c>
      <c r="Y68" s="51">
        <f>Calculations!AD45</f>
        <v>0</v>
      </c>
      <c r="Z68" s="51">
        <f>Calculations!Y45</f>
        <v>0</v>
      </c>
      <c r="AA68" s="51">
        <f>Calculations!Z45</f>
        <v>0</v>
      </c>
      <c r="AB68" s="51">
        <f t="shared" si="5"/>
        <v>0</v>
      </c>
      <c r="AC68" s="51">
        <f t="shared" si="6"/>
        <v>0</v>
      </c>
      <c r="AD68" s="51">
        <f>Calculations!AF45</f>
        <v>0</v>
      </c>
      <c r="AE68" s="51">
        <f>Calculations!AG45</f>
        <v>0</v>
      </c>
      <c r="AF68" s="51" t="s">
        <v>191</v>
      </c>
      <c r="AG68" s="34" t="s">
        <v>194</v>
      </c>
      <c r="AH68" s="21" t="s">
        <v>204</v>
      </c>
      <c r="AI68" s="20" t="s">
        <v>211</v>
      </c>
      <c r="AJ68" s="26" t="s">
        <v>212</v>
      </c>
      <c r="AK68" s="26" t="s">
        <v>213</v>
      </c>
    </row>
    <row r="69" spans="2:37" ht="25.5" x14ac:dyDescent="0.2">
      <c r="B69" s="31" t="str">
        <f>Calculations!A46</f>
        <v>HL/3014/00</v>
      </c>
      <c r="C69" s="20" t="str">
        <f>Calculations!B46</f>
        <v>Top O Th Lea Farm, Bury Old Road, Shuttleworth, Ramsbottom, Bury, BL0 0RX</v>
      </c>
      <c r="D69" s="10" t="str">
        <f>Calculations!C46</f>
        <v>Housing</v>
      </c>
      <c r="E69" s="50">
        <f>Calculations!D46</f>
        <v>0.18009944735513</v>
      </c>
      <c r="F69" s="50">
        <f>Calculations!H46</f>
        <v>0.18009944735513</v>
      </c>
      <c r="G69" s="50">
        <f>Calculations!L46</f>
        <v>100</v>
      </c>
      <c r="H69" s="50">
        <f>Calculations!G46</f>
        <v>0</v>
      </c>
      <c r="I69" s="50">
        <f>Calculations!K46</f>
        <v>0</v>
      </c>
      <c r="J69" s="50">
        <f>Calculations!F46</f>
        <v>0</v>
      </c>
      <c r="K69" s="50">
        <f>Calculations!J46</f>
        <v>0</v>
      </c>
      <c r="L69" s="50">
        <f>Calculations!E46</f>
        <v>0</v>
      </c>
      <c r="M69" s="50">
        <f>Calculations!I46</f>
        <v>0</v>
      </c>
      <c r="N69" s="50">
        <f>Calculations!P46</f>
        <v>0.18009944735513</v>
      </c>
      <c r="O69" s="50">
        <f>Calculations!T46</f>
        <v>100</v>
      </c>
      <c r="P69" s="50">
        <f>Calculations!O46</f>
        <v>0</v>
      </c>
      <c r="Q69" s="50">
        <f>Calculations!S46</f>
        <v>0</v>
      </c>
      <c r="R69" s="50">
        <f>Calculations!N46</f>
        <v>0</v>
      </c>
      <c r="S69" s="50">
        <f>Calculations!R46</f>
        <v>0</v>
      </c>
      <c r="T69" s="50">
        <f>Calculations!M46</f>
        <v>0</v>
      </c>
      <c r="U69" s="50">
        <f>Calculations!Q46</f>
        <v>0</v>
      </c>
      <c r="V69" s="51">
        <f>Calculations!AA46</f>
        <v>0</v>
      </c>
      <c r="W69" s="51">
        <f>Calculations!AB46</f>
        <v>0</v>
      </c>
      <c r="X69" s="51">
        <f>Calculations!AC46</f>
        <v>0</v>
      </c>
      <c r="Y69" s="51">
        <f>Calculations!AD46</f>
        <v>0</v>
      </c>
      <c r="Z69" s="51">
        <f>Calculations!Y46</f>
        <v>0</v>
      </c>
      <c r="AA69" s="51">
        <f>Calculations!Z46</f>
        <v>0</v>
      </c>
      <c r="AB69" s="51">
        <f t="shared" si="5"/>
        <v>0</v>
      </c>
      <c r="AC69" s="51">
        <f t="shared" si="6"/>
        <v>0</v>
      </c>
      <c r="AD69" s="51">
        <f>Calculations!AF46</f>
        <v>0</v>
      </c>
      <c r="AE69" s="51">
        <f>Calculations!AG46</f>
        <v>0</v>
      </c>
      <c r="AF69" s="51" t="s">
        <v>191</v>
      </c>
      <c r="AG69" s="34" t="s">
        <v>194</v>
      </c>
      <c r="AH69" s="21" t="s">
        <v>204</v>
      </c>
      <c r="AI69" s="20" t="s">
        <v>211</v>
      </c>
      <c r="AJ69" s="26" t="s">
        <v>212</v>
      </c>
      <c r="AK69" s="26" t="s">
        <v>213</v>
      </c>
    </row>
    <row r="70" spans="2:37" ht="38.25" x14ac:dyDescent="0.2">
      <c r="B70" s="31" t="str">
        <f>Calculations!A47</f>
        <v>HL/3027/00</v>
      </c>
      <c r="C70" s="20" t="str">
        <f>Calculations!B47</f>
        <v>Summerseat House, Summerseat Lane, Ramsbottom, Bury, BL0 9UD</v>
      </c>
      <c r="D70" s="10" t="str">
        <f>Calculations!C47</f>
        <v>Housing</v>
      </c>
      <c r="E70" s="50">
        <f>Calculations!D47</f>
        <v>2.85908643104383</v>
      </c>
      <c r="F70" s="50">
        <f>Calculations!H47</f>
        <v>2.85908643104383</v>
      </c>
      <c r="G70" s="50">
        <f>Calculations!L47</f>
        <v>100</v>
      </c>
      <c r="H70" s="50">
        <f>Calculations!G47</f>
        <v>0</v>
      </c>
      <c r="I70" s="50">
        <f>Calculations!K47</f>
        <v>0</v>
      </c>
      <c r="J70" s="50">
        <f>Calculations!F47</f>
        <v>0</v>
      </c>
      <c r="K70" s="50">
        <f>Calculations!J47</f>
        <v>0</v>
      </c>
      <c r="L70" s="50">
        <f>Calculations!E47</f>
        <v>0</v>
      </c>
      <c r="M70" s="50">
        <f>Calculations!I47</f>
        <v>0</v>
      </c>
      <c r="N70" s="50">
        <f>Calculations!P47</f>
        <v>2.6240272308115955</v>
      </c>
      <c r="O70" s="50">
        <f>Calculations!T47</f>
        <v>91.778520660306995</v>
      </c>
      <c r="P70" s="50">
        <f>Calculations!O47</f>
        <v>0.23439978495069799</v>
      </c>
      <c r="Q70" s="50">
        <f>Calculations!S47</f>
        <v>8.198415494040189</v>
      </c>
      <c r="R70" s="50">
        <f>Calculations!N47</f>
        <v>6.5941528153634795E-4</v>
      </c>
      <c r="S70" s="50">
        <f>Calculations!R47</f>
        <v>2.3063845652808775E-2</v>
      </c>
      <c r="T70" s="50">
        <f>Calculations!M47</f>
        <v>0</v>
      </c>
      <c r="U70" s="50">
        <f>Calculations!Q47</f>
        <v>0</v>
      </c>
      <c r="V70" s="51">
        <f>Calculations!AA47</f>
        <v>0</v>
      </c>
      <c r="W70" s="51">
        <f>Calculations!AB47</f>
        <v>0</v>
      </c>
      <c r="X70" s="51">
        <f>Calculations!AC47</f>
        <v>0</v>
      </c>
      <c r="Y70" s="51">
        <f>Calculations!AD47</f>
        <v>0</v>
      </c>
      <c r="Z70" s="51">
        <f>Calculations!Y47</f>
        <v>0</v>
      </c>
      <c r="AA70" s="51">
        <f>Calculations!Z47</f>
        <v>0</v>
      </c>
      <c r="AB70" s="51">
        <f t="shared" ref="AB70:AB83" si="7">P70</f>
        <v>0.23439978495069799</v>
      </c>
      <c r="AC70" s="51">
        <f t="shared" ref="AC70:AC83" si="8">Q70</f>
        <v>8.198415494040189</v>
      </c>
      <c r="AD70" s="51">
        <f>Calculations!AF47</f>
        <v>0</v>
      </c>
      <c r="AE70" s="51">
        <f>Calculations!AG47</f>
        <v>0</v>
      </c>
      <c r="AF70" s="51" t="s">
        <v>191</v>
      </c>
      <c r="AG70" s="34" t="s">
        <v>195</v>
      </c>
      <c r="AH70" s="21" t="s">
        <v>204</v>
      </c>
      <c r="AI70" s="20" t="s">
        <v>202</v>
      </c>
      <c r="AJ70" s="26" t="s">
        <v>216</v>
      </c>
      <c r="AK70" s="26" t="s">
        <v>210</v>
      </c>
    </row>
    <row r="71" spans="2:37" ht="38.25" x14ac:dyDescent="0.2">
      <c r="B71" s="31" t="str">
        <f>Calculations!A48</f>
        <v>HL/3029/00</v>
      </c>
      <c r="C71" s="20" t="str">
        <f>Calculations!B48</f>
        <v>70 Water Street, Radcliffe, Manchester, M26 4DF</v>
      </c>
      <c r="D71" s="10" t="str">
        <f>Calculations!C48</f>
        <v>Housing</v>
      </c>
      <c r="E71" s="50">
        <f>Calculations!D48</f>
        <v>2.6792671754490498E-2</v>
      </c>
      <c r="F71" s="50">
        <f>Calculations!H48</f>
        <v>2.6792671754490498E-2</v>
      </c>
      <c r="G71" s="50">
        <f>Calculations!L48</f>
        <v>100</v>
      </c>
      <c r="H71" s="50">
        <f>Calculations!G48</f>
        <v>0</v>
      </c>
      <c r="I71" s="50">
        <f>Calculations!K48</f>
        <v>0</v>
      </c>
      <c r="J71" s="50">
        <f>Calculations!F48</f>
        <v>0</v>
      </c>
      <c r="K71" s="50">
        <f>Calculations!J48</f>
        <v>0</v>
      </c>
      <c r="L71" s="50">
        <f>Calculations!E48</f>
        <v>0</v>
      </c>
      <c r="M71" s="50">
        <f>Calculations!I48</f>
        <v>0</v>
      </c>
      <c r="N71" s="50">
        <f>Calculations!P48</f>
        <v>1.1889155243486677E-2</v>
      </c>
      <c r="O71" s="50">
        <f>Calculations!T48</f>
        <v>44.374653459090112</v>
      </c>
      <c r="P71" s="50">
        <f>Calculations!O48</f>
        <v>1.52075525960826E-3</v>
      </c>
      <c r="Q71" s="50">
        <f>Calculations!S48</f>
        <v>5.6760119839611693</v>
      </c>
      <c r="R71" s="50">
        <f>Calculations!N48</f>
        <v>3.1937926094440599E-3</v>
      </c>
      <c r="S71" s="50">
        <f>Calculations!R48</f>
        <v>11.920396139324083</v>
      </c>
      <c r="T71" s="50">
        <f>Calculations!M48</f>
        <v>1.01889686419515E-2</v>
      </c>
      <c r="U71" s="50">
        <f>Calculations!Q48</f>
        <v>38.02893841762463</v>
      </c>
      <c r="V71" s="51">
        <f>Calculations!AA48</f>
        <v>0</v>
      </c>
      <c r="W71" s="51">
        <f>Calculations!AB48</f>
        <v>0</v>
      </c>
      <c r="X71" s="51">
        <f>Calculations!AC48</f>
        <v>0</v>
      </c>
      <c r="Y71" s="51">
        <f>Calculations!AD48</f>
        <v>0</v>
      </c>
      <c r="Z71" s="51">
        <f>Calculations!Y48</f>
        <v>0</v>
      </c>
      <c r="AA71" s="51">
        <f>Calculations!Z48</f>
        <v>0</v>
      </c>
      <c r="AB71" s="51">
        <f t="shared" si="7"/>
        <v>1.52075525960826E-3</v>
      </c>
      <c r="AC71" s="51">
        <f t="shared" si="8"/>
        <v>5.6760119839611693</v>
      </c>
      <c r="AD71" s="51">
        <f>Calculations!AF48</f>
        <v>0</v>
      </c>
      <c r="AE71" s="51">
        <f>Calculations!AG48</f>
        <v>0</v>
      </c>
      <c r="AF71" s="51" t="s">
        <v>191</v>
      </c>
      <c r="AG71" s="34" t="s">
        <v>194</v>
      </c>
      <c r="AH71" s="21" t="s">
        <v>204</v>
      </c>
      <c r="AI71" s="20" t="s">
        <v>202</v>
      </c>
      <c r="AJ71" s="26" t="s">
        <v>209</v>
      </c>
      <c r="AK71" s="26" t="s">
        <v>210</v>
      </c>
    </row>
    <row r="72" spans="2:37" ht="38.25" x14ac:dyDescent="0.2">
      <c r="B72" s="31" t="str">
        <f>Calculations!A49</f>
        <v>HL/3065/00</v>
      </c>
      <c r="C72" s="20" t="str">
        <f>Calculations!B49</f>
        <v>73 Higher Lane, Whitefield, Manchester, M45 7EZ</v>
      </c>
      <c r="D72" s="10" t="str">
        <f>Calculations!C49</f>
        <v>Housing</v>
      </c>
      <c r="E72" s="50">
        <f>Calculations!D49</f>
        <v>0.254306904191134</v>
      </c>
      <c r="F72" s="50">
        <f>Calculations!H49</f>
        <v>0.254306904191134</v>
      </c>
      <c r="G72" s="50">
        <f>Calculations!L49</f>
        <v>100</v>
      </c>
      <c r="H72" s="50">
        <f>Calculations!G49</f>
        <v>0</v>
      </c>
      <c r="I72" s="50">
        <f>Calculations!K49</f>
        <v>0</v>
      </c>
      <c r="J72" s="50">
        <f>Calculations!F49</f>
        <v>0</v>
      </c>
      <c r="K72" s="50">
        <f>Calculations!J49</f>
        <v>0</v>
      </c>
      <c r="L72" s="50">
        <f>Calculations!E49</f>
        <v>0</v>
      </c>
      <c r="M72" s="50">
        <f>Calculations!I49</f>
        <v>0</v>
      </c>
      <c r="N72" s="50">
        <f>Calculations!P49</f>
        <v>0.25057681098262696</v>
      </c>
      <c r="O72" s="50">
        <f>Calculations!T49</f>
        <v>98.53323163978925</v>
      </c>
      <c r="P72" s="50">
        <f>Calculations!O49</f>
        <v>3.7300932085070301E-3</v>
      </c>
      <c r="Q72" s="50">
        <f>Calculations!S49</f>
        <v>1.4667683602107544</v>
      </c>
      <c r="R72" s="50">
        <f>Calculations!N49</f>
        <v>0</v>
      </c>
      <c r="S72" s="50">
        <f>Calculations!R49</f>
        <v>0</v>
      </c>
      <c r="T72" s="50">
        <f>Calculations!M49</f>
        <v>0</v>
      </c>
      <c r="U72" s="50">
        <f>Calculations!Q49</f>
        <v>0</v>
      </c>
      <c r="V72" s="51">
        <f>Calculations!AA49</f>
        <v>0</v>
      </c>
      <c r="W72" s="51">
        <f>Calculations!AB49</f>
        <v>0</v>
      </c>
      <c r="X72" s="51">
        <f>Calculations!AC49</f>
        <v>0</v>
      </c>
      <c r="Y72" s="51">
        <f>Calculations!AD49</f>
        <v>0</v>
      </c>
      <c r="Z72" s="51">
        <f>Calculations!Y49</f>
        <v>0</v>
      </c>
      <c r="AA72" s="51">
        <f>Calculations!Z49</f>
        <v>0</v>
      </c>
      <c r="AB72" s="51">
        <f t="shared" si="7"/>
        <v>3.7300932085070301E-3</v>
      </c>
      <c r="AC72" s="51">
        <f t="shared" si="8"/>
        <v>1.4667683602107544</v>
      </c>
      <c r="AD72" s="51">
        <f>Calculations!AF49</f>
        <v>0</v>
      </c>
      <c r="AE72" s="51">
        <f>Calculations!AG49</f>
        <v>0</v>
      </c>
      <c r="AF72" s="51" t="s">
        <v>191</v>
      </c>
      <c r="AG72" s="34" t="s">
        <v>194</v>
      </c>
      <c r="AH72" s="21" t="s">
        <v>204</v>
      </c>
      <c r="AI72" s="20" t="s">
        <v>202</v>
      </c>
      <c r="AJ72" s="26" t="s">
        <v>216</v>
      </c>
      <c r="AK72" s="26" t="s">
        <v>210</v>
      </c>
    </row>
    <row r="73" spans="2:37" ht="63.75" x14ac:dyDescent="0.2">
      <c r="B73" s="31" t="str">
        <f>Calculations!A50</f>
        <v>HL/3103/00</v>
      </c>
      <c r="C73" s="20" t="str">
        <f>Calculations!B50</f>
        <v>Former Ramsbottom Youth Club site and adjoining land, Central Street, Ramsbottom, BL0 9DX</v>
      </c>
      <c r="D73" s="10" t="str">
        <f>Calculations!C50</f>
        <v>Housing</v>
      </c>
      <c r="E73" s="50">
        <f>Calculations!D50</f>
        <v>0.25562457952044199</v>
      </c>
      <c r="F73" s="50">
        <f>Calculations!H50</f>
        <v>0.25562457952044199</v>
      </c>
      <c r="G73" s="50">
        <f>Calculations!L50</f>
        <v>100</v>
      </c>
      <c r="H73" s="50">
        <f>Calculations!G50</f>
        <v>0</v>
      </c>
      <c r="I73" s="50">
        <f>Calculations!K50</f>
        <v>0</v>
      </c>
      <c r="J73" s="50">
        <f>Calculations!F50</f>
        <v>0</v>
      </c>
      <c r="K73" s="50">
        <f>Calculations!J50</f>
        <v>0</v>
      </c>
      <c r="L73" s="50">
        <f>Calculations!E50</f>
        <v>0</v>
      </c>
      <c r="M73" s="50">
        <f>Calculations!I50</f>
        <v>0</v>
      </c>
      <c r="N73" s="50">
        <f>Calculations!P50</f>
        <v>0.25562457952044199</v>
      </c>
      <c r="O73" s="50">
        <f>Calculations!T50</f>
        <v>100</v>
      </c>
      <c r="P73" s="50">
        <f>Calculations!O50</f>
        <v>0</v>
      </c>
      <c r="Q73" s="50">
        <f>Calculations!S50</f>
        <v>0</v>
      </c>
      <c r="R73" s="50">
        <f>Calculations!N50</f>
        <v>0</v>
      </c>
      <c r="S73" s="50">
        <f>Calculations!R50</f>
        <v>0</v>
      </c>
      <c r="T73" s="50">
        <f>Calculations!M50</f>
        <v>0</v>
      </c>
      <c r="U73" s="50">
        <f>Calculations!Q50</f>
        <v>0</v>
      </c>
      <c r="V73" s="51">
        <f>Calculations!AA50</f>
        <v>0</v>
      </c>
      <c r="W73" s="51">
        <f>Calculations!AB50</f>
        <v>0</v>
      </c>
      <c r="X73" s="51">
        <f>Calculations!AC50</f>
        <v>0</v>
      </c>
      <c r="Y73" s="51">
        <f>Calculations!AD50</f>
        <v>0</v>
      </c>
      <c r="Z73" s="51">
        <f>Calculations!Y50</f>
        <v>0</v>
      </c>
      <c r="AA73" s="51">
        <f>Calculations!Z50</f>
        <v>0</v>
      </c>
      <c r="AB73" s="51">
        <f t="shared" si="7"/>
        <v>0</v>
      </c>
      <c r="AC73" s="51">
        <f t="shared" si="8"/>
        <v>0</v>
      </c>
      <c r="AD73" s="51">
        <f>Calculations!AF50</f>
        <v>0</v>
      </c>
      <c r="AE73" s="51">
        <f>Calculations!AG50</f>
        <v>0</v>
      </c>
      <c r="AF73" s="51" t="s">
        <v>191</v>
      </c>
      <c r="AG73" s="34" t="s">
        <v>193</v>
      </c>
      <c r="AH73" s="21" t="s">
        <v>204</v>
      </c>
      <c r="AI73" s="20" t="s">
        <v>211</v>
      </c>
      <c r="AJ73" s="26" t="s">
        <v>215</v>
      </c>
      <c r="AK73" s="26" t="s">
        <v>213</v>
      </c>
    </row>
    <row r="74" spans="2:37" ht="38.25" x14ac:dyDescent="0.2">
      <c r="B74" s="31" t="str">
        <f>Calculations!A51</f>
        <v>HL/3106/00</v>
      </c>
      <c r="C74" s="20" t="str">
        <f>Calculations!B51</f>
        <v>Land between 205-211 Bury Old Road, Prestwich, M25 1JF</v>
      </c>
      <c r="D74" s="10" t="str">
        <f>Calculations!C51</f>
        <v>Housing</v>
      </c>
      <c r="E74" s="50">
        <f>Calculations!D51</f>
        <v>5.1389283271972001E-2</v>
      </c>
      <c r="F74" s="50">
        <f>Calculations!H51</f>
        <v>5.1389283271972001E-2</v>
      </c>
      <c r="G74" s="50">
        <f>Calculations!L51</f>
        <v>100</v>
      </c>
      <c r="H74" s="50">
        <f>Calculations!G51</f>
        <v>0</v>
      </c>
      <c r="I74" s="50">
        <f>Calculations!K51</f>
        <v>0</v>
      </c>
      <c r="J74" s="50">
        <f>Calculations!F51</f>
        <v>0</v>
      </c>
      <c r="K74" s="50">
        <f>Calculations!J51</f>
        <v>0</v>
      </c>
      <c r="L74" s="50">
        <f>Calculations!E51</f>
        <v>0</v>
      </c>
      <c r="M74" s="50">
        <f>Calculations!I51</f>
        <v>0</v>
      </c>
      <c r="N74" s="50">
        <f>Calculations!P51</f>
        <v>4.8726441196303052E-2</v>
      </c>
      <c r="O74" s="50">
        <f>Calculations!T51</f>
        <v>94.818293025072649</v>
      </c>
      <c r="P74" s="50">
        <f>Calculations!O51</f>
        <v>2.6628420756689502E-3</v>
      </c>
      <c r="Q74" s="50">
        <f>Calculations!S51</f>
        <v>5.1817069749273559</v>
      </c>
      <c r="R74" s="50">
        <f>Calculations!N51</f>
        <v>0</v>
      </c>
      <c r="S74" s="50">
        <f>Calculations!R51</f>
        <v>0</v>
      </c>
      <c r="T74" s="50">
        <f>Calculations!M51</f>
        <v>0</v>
      </c>
      <c r="U74" s="50">
        <f>Calculations!Q51</f>
        <v>0</v>
      </c>
      <c r="V74" s="51">
        <f>Calculations!AA51</f>
        <v>0</v>
      </c>
      <c r="W74" s="51">
        <f>Calculations!AB51</f>
        <v>0</v>
      </c>
      <c r="X74" s="51">
        <f>Calculations!AC51</f>
        <v>0</v>
      </c>
      <c r="Y74" s="51">
        <f>Calculations!AD51</f>
        <v>0</v>
      </c>
      <c r="Z74" s="51">
        <f>Calculations!Y51</f>
        <v>0</v>
      </c>
      <c r="AA74" s="51">
        <f>Calculations!Z51</f>
        <v>0</v>
      </c>
      <c r="AB74" s="51">
        <f t="shared" si="7"/>
        <v>2.6628420756689502E-3</v>
      </c>
      <c r="AC74" s="51">
        <f t="shared" si="8"/>
        <v>5.1817069749273559</v>
      </c>
      <c r="AD74" s="51">
        <f>Calculations!AF51</f>
        <v>0</v>
      </c>
      <c r="AE74" s="51">
        <f>Calculations!AG51</f>
        <v>0</v>
      </c>
      <c r="AF74" s="51" t="s">
        <v>191</v>
      </c>
      <c r="AG74" s="34" t="s">
        <v>195</v>
      </c>
      <c r="AH74" s="21" t="s">
        <v>204</v>
      </c>
      <c r="AI74" s="20" t="s">
        <v>202</v>
      </c>
      <c r="AJ74" s="26" t="s">
        <v>216</v>
      </c>
      <c r="AK74" s="26" t="s">
        <v>210</v>
      </c>
    </row>
    <row r="75" spans="2:37" ht="38.25" x14ac:dyDescent="0.2">
      <c r="B75" s="31" t="str">
        <f>Calculations!A52</f>
        <v>HL/3127/00</v>
      </c>
      <c r="C75" s="20" t="str">
        <f>Calculations!B52</f>
        <v>Belle Vue Terrace Car Park</v>
      </c>
      <c r="D75" s="10" t="str">
        <f>Calculations!C52</f>
        <v>Housing</v>
      </c>
      <c r="E75" s="50">
        <f>Calculations!D52</f>
        <v>0.48899577122072202</v>
      </c>
      <c r="F75" s="50">
        <f>Calculations!H52</f>
        <v>0.48899577122072202</v>
      </c>
      <c r="G75" s="50">
        <f>Calculations!L52</f>
        <v>100</v>
      </c>
      <c r="H75" s="50">
        <f>Calculations!G52</f>
        <v>0</v>
      </c>
      <c r="I75" s="50">
        <f>Calculations!K52</f>
        <v>0</v>
      </c>
      <c r="J75" s="50">
        <f>Calculations!F52</f>
        <v>0</v>
      </c>
      <c r="K75" s="50">
        <f>Calculations!J52</f>
        <v>0</v>
      </c>
      <c r="L75" s="50">
        <f>Calculations!E52</f>
        <v>0</v>
      </c>
      <c r="M75" s="50">
        <f>Calculations!I52</f>
        <v>0</v>
      </c>
      <c r="N75" s="50">
        <f>Calculations!P52</f>
        <v>0.45446557980153801</v>
      </c>
      <c r="O75" s="50">
        <f>Calculations!T52</f>
        <v>92.938550095641247</v>
      </c>
      <c r="P75" s="50">
        <f>Calculations!O52</f>
        <v>9.1150570252887496E-3</v>
      </c>
      <c r="Q75" s="50">
        <f>Calculations!S52</f>
        <v>1.8640359614018855</v>
      </c>
      <c r="R75" s="50">
        <f>Calculations!N52</f>
        <v>5.6338618482634903E-3</v>
      </c>
      <c r="S75" s="50">
        <f>Calculations!R52</f>
        <v>1.1521289507676515</v>
      </c>
      <c r="T75" s="50">
        <f>Calculations!M52</f>
        <v>1.9781272545631799E-2</v>
      </c>
      <c r="U75" s="50">
        <f>Calculations!Q52</f>
        <v>4.0452849921892193</v>
      </c>
      <c r="V75" s="51">
        <f>Calculations!AA52</f>
        <v>0</v>
      </c>
      <c r="W75" s="51">
        <f>Calculations!AB52</f>
        <v>0</v>
      </c>
      <c r="X75" s="51">
        <f>Calculations!AC52</f>
        <v>0</v>
      </c>
      <c r="Y75" s="51">
        <f>Calculations!AD52</f>
        <v>0</v>
      </c>
      <c r="Z75" s="51">
        <f>Calculations!Y52</f>
        <v>0</v>
      </c>
      <c r="AA75" s="51">
        <f>Calculations!Z52</f>
        <v>0</v>
      </c>
      <c r="AB75" s="51">
        <f t="shared" si="7"/>
        <v>9.1150570252887496E-3</v>
      </c>
      <c r="AC75" s="51">
        <f t="shared" si="8"/>
        <v>1.8640359614018855</v>
      </c>
      <c r="AD75" s="51">
        <f>Calculations!AF52</f>
        <v>0</v>
      </c>
      <c r="AE75" s="51">
        <f>Calculations!AG52</f>
        <v>0</v>
      </c>
      <c r="AF75" s="51" t="s">
        <v>191</v>
      </c>
      <c r="AG75" s="34" t="s">
        <v>195</v>
      </c>
      <c r="AH75" s="21" t="s">
        <v>204</v>
      </c>
      <c r="AI75" s="20" t="s">
        <v>202</v>
      </c>
      <c r="AJ75" s="26" t="s">
        <v>209</v>
      </c>
      <c r="AK75" s="26" t="s">
        <v>210</v>
      </c>
    </row>
    <row r="76" spans="2:37" ht="38.25" x14ac:dyDescent="0.2">
      <c r="B76" s="31" t="str">
        <f>Calculations!A53</f>
        <v>HL/3130/00</v>
      </c>
      <c r="C76" s="20" t="str">
        <f>Calculations!B53</f>
        <v>Pinfold Lane Day Centre, Pinfold Lane, Whitefield</v>
      </c>
      <c r="D76" s="10" t="str">
        <f>Calculations!C53</f>
        <v>Housing</v>
      </c>
      <c r="E76" s="50">
        <f>Calculations!D53</f>
        <v>0.38144431397442602</v>
      </c>
      <c r="F76" s="50">
        <f>Calculations!H53</f>
        <v>0.38144431397442602</v>
      </c>
      <c r="G76" s="50">
        <f>Calculations!L53</f>
        <v>100</v>
      </c>
      <c r="H76" s="50">
        <f>Calculations!G53</f>
        <v>0</v>
      </c>
      <c r="I76" s="50">
        <f>Calculations!K53</f>
        <v>0</v>
      </c>
      <c r="J76" s="50">
        <f>Calculations!F53</f>
        <v>0</v>
      </c>
      <c r="K76" s="50">
        <f>Calculations!J53</f>
        <v>0</v>
      </c>
      <c r="L76" s="50">
        <f>Calculations!E53</f>
        <v>0</v>
      </c>
      <c r="M76" s="50">
        <f>Calculations!I53</f>
        <v>0</v>
      </c>
      <c r="N76" s="50">
        <f>Calculations!P53</f>
        <v>0.240933544508831</v>
      </c>
      <c r="O76" s="50">
        <f>Calculations!T53</f>
        <v>63.163490890307102</v>
      </c>
      <c r="P76" s="50">
        <f>Calculations!O53</f>
        <v>0.11248869130223201</v>
      </c>
      <c r="Q76" s="50">
        <f>Calculations!S53</f>
        <v>29.490200058342943</v>
      </c>
      <c r="R76" s="50">
        <f>Calculations!N53</f>
        <v>2.8022078163362999E-2</v>
      </c>
      <c r="S76" s="50">
        <f>Calculations!R53</f>
        <v>7.3463090513499543</v>
      </c>
      <c r="T76" s="50">
        <f>Calculations!M53</f>
        <v>0</v>
      </c>
      <c r="U76" s="50">
        <f>Calculations!Q53</f>
        <v>0</v>
      </c>
      <c r="V76" s="51">
        <f>Calculations!AA53</f>
        <v>0</v>
      </c>
      <c r="W76" s="51">
        <f>Calculations!AB53</f>
        <v>0</v>
      </c>
      <c r="X76" s="51">
        <f>Calculations!AC53</f>
        <v>0</v>
      </c>
      <c r="Y76" s="51">
        <f>Calculations!AD53</f>
        <v>0</v>
      </c>
      <c r="Z76" s="51">
        <f>Calculations!Y53</f>
        <v>0</v>
      </c>
      <c r="AA76" s="51">
        <f>Calculations!Z53</f>
        <v>0</v>
      </c>
      <c r="AB76" s="51">
        <f t="shared" si="7"/>
        <v>0.11248869130223201</v>
      </c>
      <c r="AC76" s="51">
        <f t="shared" si="8"/>
        <v>29.490200058342943</v>
      </c>
      <c r="AD76" s="51">
        <f>Calculations!AF53</f>
        <v>0</v>
      </c>
      <c r="AE76" s="51">
        <f>Calculations!AG53</f>
        <v>0</v>
      </c>
      <c r="AF76" s="51" t="s">
        <v>191</v>
      </c>
      <c r="AG76" s="34" t="s">
        <v>194</v>
      </c>
      <c r="AH76" s="21" t="s">
        <v>204</v>
      </c>
      <c r="AI76" s="20" t="s">
        <v>202</v>
      </c>
      <c r="AJ76" s="26" t="s">
        <v>209</v>
      </c>
      <c r="AK76" s="26" t="s">
        <v>210</v>
      </c>
    </row>
    <row r="77" spans="2:37" ht="38.25" x14ac:dyDescent="0.2">
      <c r="B77" s="31" t="str">
        <f>Calculations!A54</f>
        <v>HL/3150/00</v>
      </c>
      <c r="C77" s="20" t="str">
        <f>Calculations!B54</f>
        <v>Singleton Court, Bury Old Road, Prestwich, Manchester, M25 8FX</v>
      </c>
      <c r="D77" s="10" t="str">
        <f>Calculations!C54</f>
        <v>Housing</v>
      </c>
      <c r="E77" s="50">
        <f>Calculations!D54</f>
        <v>0.21542018118556999</v>
      </c>
      <c r="F77" s="50">
        <f>Calculations!H54</f>
        <v>0.21542018118556999</v>
      </c>
      <c r="G77" s="50">
        <f>Calculations!L54</f>
        <v>100</v>
      </c>
      <c r="H77" s="50">
        <f>Calculations!G54</f>
        <v>0</v>
      </c>
      <c r="I77" s="50">
        <f>Calculations!K54</f>
        <v>0</v>
      </c>
      <c r="J77" s="50">
        <f>Calculations!F54</f>
        <v>0</v>
      </c>
      <c r="K77" s="50">
        <f>Calculations!J54</f>
        <v>0</v>
      </c>
      <c r="L77" s="50">
        <f>Calculations!E54</f>
        <v>0</v>
      </c>
      <c r="M77" s="50">
        <f>Calculations!I54</f>
        <v>0</v>
      </c>
      <c r="N77" s="50">
        <f>Calculations!P54</f>
        <v>4.7087135735232599E-2</v>
      </c>
      <c r="O77" s="50">
        <f>Calculations!T54</f>
        <v>21.858275058579679</v>
      </c>
      <c r="P77" s="50">
        <f>Calculations!O54</f>
        <v>6.5959657957295706E-2</v>
      </c>
      <c r="Q77" s="50">
        <f>Calculations!S54</f>
        <v>30.619070875479348</v>
      </c>
      <c r="R77" s="50">
        <f>Calculations!N54</f>
        <v>2.0015815891393798E-2</v>
      </c>
      <c r="S77" s="50">
        <f>Calculations!R54</f>
        <v>9.2915230974351104</v>
      </c>
      <c r="T77" s="50">
        <f>Calculations!M54</f>
        <v>8.2357571601647903E-2</v>
      </c>
      <c r="U77" s="50">
        <f>Calculations!Q54</f>
        <v>38.231130968505866</v>
      </c>
      <c r="V77" s="51">
        <f>Calculations!AA54</f>
        <v>0</v>
      </c>
      <c r="W77" s="51">
        <f>Calculations!AB54</f>
        <v>0</v>
      </c>
      <c r="X77" s="51">
        <f>Calculations!AC54</f>
        <v>0</v>
      </c>
      <c r="Y77" s="51">
        <f>Calculations!AD54</f>
        <v>0</v>
      </c>
      <c r="Z77" s="51">
        <f>Calculations!Y54</f>
        <v>0</v>
      </c>
      <c r="AA77" s="51">
        <f>Calculations!Z54</f>
        <v>0</v>
      </c>
      <c r="AB77" s="51">
        <f t="shared" si="7"/>
        <v>6.5959657957295706E-2</v>
      </c>
      <c r="AC77" s="51">
        <f t="shared" si="8"/>
        <v>30.619070875479348</v>
      </c>
      <c r="AD77" s="51">
        <f>Calculations!AF54</f>
        <v>0</v>
      </c>
      <c r="AE77" s="51">
        <f>Calculations!AG54</f>
        <v>0</v>
      </c>
      <c r="AF77" s="51" t="s">
        <v>191</v>
      </c>
      <c r="AG77" s="34" t="s">
        <v>196</v>
      </c>
      <c r="AH77" s="21" t="s">
        <v>204</v>
      </c>
      <c r="AI77" s="20" t="s">
        <v>202</v>
      </c>
      <c r="AJ77" s="26" t="s">
        <v>209</v>
      </c>
      <c r="AK77" s="26" t="s">
        <v>210</v>
      </c>
    </row>
    <row r="78" spans="2:37" ht="38.25" x14ac:dyDescent="0.2">
      <c r="B78" s="31" t="str">
        <f>Calculations!A55</f>
        <v>HL/3150/01</v>
      </c>
      <c r="C78" s="20" t="str">
        <f>Calculations!B55</f>
        <v>Singleton Court, Bury Old Road, Prestwich, Manchester, M25 8FX</v>
      </c>
      <c r="D78" s="10" t="str">
        <f>Calculations!C55</f>
        <v>Housing</v>
      </c>
      <c r="E78" s="50">
        <f>Calculations!D55</f>
        <v>0.21655194389051699</v>
      </c>
      <c r="F78" s="50">
        <f>Calculations!H55</f>
        <v>0.21655194389051699</v>
      </c>
      <c r="G78" s="50">
        <f>Calculations!L55</f>
        <v>100</v>
      </c>
      <c r="H78" s="50">
        <f>Calculations!G55</f>
        <v>0</v>
      </c>
      <c r="I78" s="50">
        <f>Calculations!K55</f>
        <v>0</v>
      </c>
      <c r="J78" s="50">
        <f>Calculations!F55</f>
        <v>0</v>
      </c>
      <c r="K78" s="50">
        <f>Calculations!J55</f>
        <v>0</v>
      </c>
      <c r="L78" s="50">
        <f>Calculations!E55</f>
        <v>0</v>
      </c>
      <c r="M78" s="50">
        <f>Calculations!I55</f>
        <v>0</v>
      </c>
      <c r="N78" s="50">
        <f>Calculations!P55</f>
        <v>4.7925849377930013E-2</v>
      </c>
      <c r="O78" s="50">
        <f>Calculations!T55</f>
        <v>22.131341107776002</v>
      </c>
      <c r="P78" s="50">
        <f>Calculations!O55</f>
        <v>6.6001949946491695E-2</v>
      </c>
      <c r="Q78" s="50">
        <f>Calculations!S55</f>
        <v>30.478576530285295</v>
      </c>
      <c r="R78" s="50">
        <f>Calculations!N55</f>
        <v>2.0015815891393798E-2</v>
      </c>
      <c r="S78" s="50">
        <f>Calculations!R55</f>
        <v>9.2429629269517317</v>
      </c>
      <c r="T78" s="50">
        <f>Calculations!M55</f>
        <v>8.2608328674701498E-2</v>
      </c>
      <c r="U78" s="50">
        <f>Calculations!Q55</f>
        <v>38.147119434986976</v>
      </c>
      <c r="V78" s="51">
        <f>Calculations!AA55</f>
        <v>0</v>
      </c>
      <c r="W78" s="51">
        <f>Calculations!AB55</f>
        <v>0</v>
      </c>
      <c r="X78" s="51">
        <f>Calculations!AC55</f>
        <v>0</v>
      </c>
      <c r="Y78" s="51">
        <f>Calculations!AD55</f>
        <v>0</v>
      </c>
      <c r="Z78" s="51">
        <f>Calculations!Y55</f>
        <v>0</v>
      </c>
      <c r="AA78" s="51">
        <f>Calculations!Z55</f>
        <v>0</v>
      </c>
      <c r="AB78" s="51">
        <f t="shared" si="7"/>
        <v>6.6001949946491695E-2</v>
      </c>
      <c r="AC78" s="51">
        <f t="shared" si="8"/>
        <v>30.478576530285295</v>
      </c>
      <c r="AD78" s="51">
        <f>Calculations!AF55</f>
        <v>0</v>
      </c>
      <c r="AE78" s="51">
        <f>Calculations!AG55</f>
        <v>0</v>
      </c>
      <c r="AF78" s="51" t="s">
        <v>191</v>
      </c>
      <c r="AG78" s="34" t="s">
        <v>196</v>
      </c>
      <c r="AH78" s="21" t="s">
        <v>204</v>
      </c>
      <c r="AI78" s="20" t="s">
        <v>202</v>
      </c>
      <c r="AJ78" s="26" t="s">
        <v>209</v>
      </c>
      <c r="AK78" s="26" t="s">
        <v>210</v>
      </c>
    </row>
    <row r="79" spans="2:37" ht="38.25" x14ac:dyDescent="0.2">
      <c r="B79" s="31" t="str">
        <f>Calculations!A56</f>
        <v>HL/3162/00</v>
      </c>
      <c r="C79" s="20" t="str">
        <f>Calculations!B56</f>
        <v>Land at Stone Pale, Whitefield, M45 6JG</v>
      </c>
      <c r="D79" s="10" t="str">
        <f>Calculations!C56</f>
        <v>Housing</v>
      </c>
      <c r="E79" s="50">
        <f>Calculations!D56</f>
        <v>0.48752241933586099</v>
      </c>
      <c r="F79" s="50">
        <f>Calculations!H56</f>
        <v>0.48752241933586099</v>
      </c>
      <c r="G79" s="50">
        <f>Calculations!L56</f>
        <v>100</v>
      </c>
      <c r="H79" s="50">
        <f>Calculations!G56</f>
        <v>0</v>
      </c>
      <c r="I79" s="50">
        <f>Calculations!K56</f>
        <v>0</v>
      </c>
      <c r="J79" s="50">
        <f>Calculations!F56</f>
        <v>0</v>
      </c>
      <c r="K79" s="50">
        <f>Calculations!J56</f>
        <v>0</v>
      </c>
      <c r="L79" s="50">
        <f>Calculations!E56</f>
        <v>0</v>
      </c>
      <c r="M79" s="50">
        <f>Calculations!I56</f>
        <v>0</v>
      </c>
      <c r="N79" s="50">
        <f>Calculations!P56</f>
        <v>0.46081511937636771</v>
      </c>
      <c r="O79" s="50">
        <f>Calculations!T56</f>
        <v>94.52183142759344</v>
      </c>
      <c r="P79" s="50">
        <f>Calculations!O56</f>
        <v>2.64600164233448E-2</v>
      </c>
      <c r="Q79" s="50">
        <f>Calculations!S56</f>
        <v>5.427446077124122</v>
      </c>
      <c r="R79" s="50">
        <f>Calculations!N56</f>
        <v>2.4728353614846102E-4</v>
      </c>
      <c r="S79" s="50">
        <f>Calculations!R56</f>
        <v>5.0722495282438267E-2</v>
      </c>
      <c r="T79" s="50">
        <f>Calculations!M56</f>
        <v>0</v>
      </c>
      <c r="U79" s="50">
        <f>Calculations!Q56</f>
        <v>0</v>
      </c>
      <c r="V79" s="51">
        <f>Calculations!AA56</f>
        <v>0</v>
      </c>
      <c r="W79" s="51">
        <f>Calculations!AB56</f>
        <v>0</v>
      </c>
      <c r="X79" s="51">
        <f>Calculations!AC56</f>
        <v>0</v>
      </c>
      <c r="Y79" s="51">
        <f>Calculations!AD56</f>
        <v>0</v>
      </c>
      <c r="Z79" s="51">
        <f>Calculations!Y56</f>
        <v>0</v>
      </c>
      <c r="AA79" s="51">
        <f>Calculations!Z56</f>
        <v>0</v>
      </c>
      <c r="AB79" s="51">
        <f t="shared" si="7"/>
        <v>2.64600164233448E-2</v>
      </c>
      <c r="AC79" s="51">
        <f t="shared" si="8"/>
        <v>5.427446077124122</v>
      </c>
      <c r="AD79" s="51">
        <f>Calculations!AF56</f>
        <v>0</v>
      </c>
      <c r="AE79" s="51">
        <f>Calculations!AG56</f>
        <v>0</v>
      </c>
      <c r="AF79" s="51" t="s">
        <v>191</v>
      </c>
      <c r="AG79" s="34" t="s">
        <v>194</v>
      </c>
      <c r="AH79" s="21" t="s">
        <v>204</v>
      </c>
      <c r="AI79" s="20" t="s">
        <v>202</v>
      </c>
      <c r="AJ79" s="26" t="s">
        <v>209</v>
      </c>
      <c r="AK79" s="26" t="s">
        <v>210</v>
      </c>
    </row>
    <row r="80" spans="2:37" ht="38.25" x14ac:dyDescent="0.2">
      <c r="B80" s="31" t="str">
        <f>Calculations!A57</f>
        <v>HL/3180/00</v>
      </c>
      <c r="C80" s="20" t="str">
        <f>Calculations!B57</f>
        <v>Millgate Shopping Centre and Land at Clerke St, Bury</v>
      </c>
      <c r="D80" s="10" t="str">
        <f>Calculations!C57</f>
        <v>Housing</v>
      </c>
      <c r="E80" s="50">
        <f>Calculations!D57</f>
        <v>6.0561280663906203</v>
      </c>
      <c r="F80" s="50">
        <f>Calculations!H57</f>
        <v>6.0561280663906203</v>
      </c>
      <c r="G80" s="50">
        <f>Calculations!L57</f>
        <v>100</v>
      </c>
      <c r="H80" s="50">
        <f>Calculations!G57</f>
        <v>0</v>
      </c>
      <c r="I80" s="50">
        <f>Calculations!K57</f>
        <v>0</v>
      </c>
      <c r="J80" s="50">
        <f>Calculations!F57</f>
        <v>0</v>
      </c>
      <c r="K80" s="50">
        <f>Calculations!J57</f>
        <v>0</v>
      </c>
      <c r="L80" s="50">
        <f>Calculations!E57</f>
        <v>0</v>
      </c>
      <c r="M80" s="50">
        <f>Calculations!I57</f>
        <v>0</v>
      </c>
      <c r="N80" s="50">
        <f>Calculations!P57</f>
        <v>2.4250341271122573</v>
      </c>
      <c r="O80" s="50">
        <f>Calculations!T57</f>
        <v>40.042649371474546</v>
      </c>
      <c r="P80" s="50">
        <f>Calculations!O57</f>
        <v>2.3228737616022199</v>
      </c>
      <c r="Q80" s="50">
        <f>Calculations!S57</f>
        <v>38.355756947964025</v>
      </c>
      <c r="R80" s="50">
        <f>Calculations!N57</f>
        <v>0.66505144827122398</v>
      </c>
      <c r="S80" s="50">
        <f>Calculations!R57</f>
        <v>10.981462759382939</v>
      </c>
      <c r="T80" s="50">
        <f>Calculations!M57</f>
        <v>0.64316872940491898</v>
      </c>
      <c r="U80" s="50">
        <f>Calculations!Q57</f>
        <v>10.620130921178486</v>
      </c>
      <c r="V80" s="51">
        <f>Calculations!AA57</f>
        <v>0</v>
      </c>
      <c r="W80" s="51">
        <f>Calculations!AB57</f>
        <v>0</v>
      </c>
      <c r="X80" s="51">
        <f>Calculations!AC57</f>
        <v>0</v>
      </c>
      <c r="Y80" s="51">
        <f>Calculations!AD57</f>
        <v>0</v>
      </c>
      <c r="Z80" s="51">
        <f>Calculations!Y57</f>
        <v>0</v>
      </c>
      <c r="AA80" s="51">
        <f>Calculations!Z57</f>
        <v>0</v>
      </c>
      <c r="AB80" s="51">
        <f t="shared" si="7"/>
        <v>2.3228737616022199</v>
      </c>
      <c r="AC80" s="51">
        <f t="shared" si="8"/>
        <v>38.355756947964025</v>
      </c>
      <c r="AD80" s="51">
        <f>Calculations!AF57</f>
        <v>0</v>
      </c>
      <c r="AE80" s="51">
        <f>Calculations!AG57</f>
        <v>0</v>
      </c>
      <c r="AF80" s="51" t="s">
        <v>191</v>
      </c>
      <c r="AG80" s="34" t="s">
        <v>195</v>
      </c>
      <c r="AH80" s="21" t="s">
        <v>204</v>
      </c>
      <c r="AI80" s="20" t="s">
        <v>202</v>
      </c>
      <c r="AJ80" s="26" t="s">
        <v>209</v>
      </c>
      <c r="AK80" s="26" t="s">
        <v>210</v>
      </c>
    </row>
    <row r="81" spans="2:37" ht="38.25" x14ac:dyDescent="0.2">
      <c r="B81" s="31" t="str">
        <f>Calculations!A58</f>
        <v>HL/3181/00</v>
      </c>
      <c r="C81" s="20" t="str">
        <f>Calculations!B58</f>
        <v>North Block, Radcliffe</v>
      </c>
      <c r="D81" s="10" t="str">
        <f>Calculations!C58</f>
        <v>Housing</v>
      </c>
      <c r="E81" s="50">
        <f>Calculations!D58</f>
        <v>0.37824845614943697</v>
      </c>
      <c r="F81" s="50">
        <f>Calculations!H58</f>
        <v>0.37824845614943697</v>
      </c>
      <c r="G81" s="50">
        <f>Calculations!L58</f>
        <v>100</v>
      </c>
      <c r="H81" s="50">
        <f>Calculations!G58</f>
        <v>0</v>
      </c>
      <c r="I81" s="50">
        <f>Calculations!K58</f>
        <v>0</v>
      </c>
      <c r="J81" s="50">
        <f>Calculations!F58</f>
        <v>0</v>
      </c>
      <c r="K81" s="50">
        <f>Calculations!J58</f>
        <v>0</v>
      </c>
      <c r="L81" s="50">
        <f>Calculations!E58</f>
        <v>0</v>
      </c>
      <c r="M81" s="50">
        <f>Calculations!I58</f>
        <v>0</v>
      </c>
      <c r="N81" s="50">
        <f>Calculations!P58</f>
        <v>0.3085408917012914</v>
      </c>
      <c r="O81" s="50">
        <f>Calculations!T58</f>
        <v>81.570958634499817</v>
      </c>
      <c r="P81" s="50">
        <f>Calculations!O58</f>
        <v>1.49448042378255E-2</v>
      </c>
      <c r="Q81" s="50">
        <f>Calculations!S58</f>
        <v>3.9510549203461025</v>
      </c>
      <c r="R81" s="50">
        <f>Calculations!N58</f>
        <v>3.3946399707155697E-2</v>
      </c>
      <c r="S81" s="50">
        <f>Calculations!R58</f>
        <v>8.9746300758843773</v>
      </c>
      <c r="T81" s="50">
        <f>Calculations!M58</f>
        <v>2.0816360503164402E-2</v>
      </c>
      <c r="U81" s="50">
        <f>Calculations!Q58</f>
        <v>5.5033563692697145</v>
      </c>
      <c r="V81" s="51">
        <f>Calculations!AA58</f>
        <v>0</v>
      </c>
      <c r="W81" s="51">
        <f>Calculations!AB58</f>
        <v>0</v>
      </c>
      <c r="X81" s="51">
        <f>Calculations!AC58</f>
        <v>0</v>
      </c>
      <c r="Y81" s="51">
        <f>Calculations!AD58</f>
        <v>0</v>
      </c>
      <c r="Z81" s="51">
        <f>Calculations!Y58</f>
        <v>0</v>
      </c>
      <c r="AA81" s="51">
        <f>Calculations!Z58</f>
        <v>0</v>
      </c>
      <c r="AB81" s="51">
        <f t="shared" si="7"/>
        <v>1.49448042378255E-2</v>
      </c>
      <c r="AC81" s="51">
        <f t="shared" si="8"/>
        <v>3.9510549203461025</v>
      </c>
      <c r="AD81" s="51">
        <f>Calculations!AF58</f>
        <v>0</v>
      </c>
      <c r="AE81" s="51">
        <f>Calculations!AG58</f>
        <v>0</v>
      </c>
      <c r="AF81" s="51" t="s">
        <v>191</v>
      </c>
      <c r="AG81" s="34" t="s">
        <v>194</v>
      </c>
      <c r="AH81" s="21" t="s">
        <v>204</v>
      </c>
      <c r="AI81" s="20" t="s">
        <v>202</v>
      </c>
      <c r="AJ81" s="26" t="s">
        <v>209</v>
      </c>
      <c r="AK81" s="26" t="s">
        <v>210</v>
      </c>
    </row>
    <row r="82" spans="2:37" ht="38.25" x14ac:dyDescent="0.2">
      <c r="B82" s="31" t="str">
        <f>Calculations!A59</f>
        <v>HL/3182/00</v>
      </c>
      <c r="C82" s="20" t="str">
        <f>Calculations!B59</f>
        <v>The Castle surface car park, Bolton Street, Bury</v>
      </c>
      <c r="D82" s="10" t="str">
        <f>Calculations!C59</f>
        <v>Housing</v>
      </c>
      <c r="E82" s="50">
        <f>Calculations!D59</f>
        <v>0.118269279646803</v>
      </c>
      <c r="F82" s="50">
        <f>Calculations!H59</f>
        <v>0.118269279646803</v>
      </c>
      <c r="G82" s="50">
        <f>Calculations!L59</f>
        <v>100</v>
      </c>
      <c r="H82" s="50">
        <f>Calculations!G59</f>
        <v>0</v>
      </c>
      <c r="I82" s="50">
        <f>Calculations!K59</f>
        <v>0</v>
      </c>
      <c r="J82" s="50">
        <f>Calculations!F59</f>
        <v>0</v>
      </c>
      <c r="K82" s="50">
        <f>Calculations!J59</f>
        <v>0</v>
      </c>
      <c r="L82" s="50">
        <f>Calculations!E59</f>
        <v>0</v>
      </c>
      <c r="M82" s="50">
        <f>Calculations!I59</f>
        <v>0</v>
      </c>
      <c r="N82" s="50">
        <f>Calculations!P59</f>
        <v>0.118269279646803</v>
      </c>
      <c r="O82" s="50">
        <f>Calculations!T59</f>
        <v>100</v>
      </c>
      <c r="P82" s="50">
        <f>Calculations!O59</f>
        <v>0</v>
      </c>
      <c r="Q82" s="50">
        <f>Calculations!S59</f>
        <v>0</v>
      </c>
      <c r="R82" s="50">
        <f>Calculations!N59</f>
        <v>0</v>
      </c>
      <c r="S82" s="50">
        <f>Calculations!R59</f>
        <v>0</v>
      </c>
      <c r="T82" s="50">
        <f>Calculations!M59</f>
        <v>0</v>
      </c>
      <c r="U82" s="50">
        <f>Calculations!Q59</f>
        <v>0</v>
      </c>
      <c r="V82" s="51">
        <f>Calculations!AA59</f>
        <v>0</v>
      </c>
      <c r="W82" s="51">
        <f>Calculations!AB59</f>
        <v>0</v>
      </c>
      <c r="X82" s="51">
        <f>Calculations!AC59</f>
        <v>0</v>
      </c>
      <c r="Y82" s="51">
        <f>Calculations!AD59</f>
        <v>0</v>
      </c>
      <c r="Z82" s="51">
        <f>Calculations!Y59</f>
        <v>0</v>
      </c>
      <c r="AA82" s="51">
        <f>Calculations!Z59</f>
        <v>0</v>
      </c>
      <c r="AB82" s="51">
        <f t="shared" si="7"/>
        <v>0</v>
      </c>
      <c r="AC82" s="51">
        <f t="shared" si="8"/>
        <v>0</v>
      </c>
      <c r="AD82" s="51">
        <f>Calculations!AF59</f>
        <v>0</v>
      </c>
      <c r="AE82" s="51">
        <f>Calculations!AG59</f>
        <v>0</v>
      </c>
      <c r="AF82" s="51" t="s">
        <v>191</v>
      </c>
      <c r="AG82" s="34" t="s">
        <v>195</v>
      </c>
      <c r="AH82" s="21" t="s">
        <v>204</v>
      </c>
      <c r="AI82" s="20" t="s">
        <v>211</v>
      </c>
      <c r="AJ82" s="26" t="s">
        <v>212</v>
      </c>
      <c r="AK82" s="26" t="s">
        <v>213</v>
      </c>
    </row>
    <row r="83" spans="2:37" x14ac:dyDescent="0.2">
      <c r="B83" s="31" t="str">
        <f>Calculations!A60</f>
        <v>HL/3183/00</v>
      </c>
      <c r="C83" s="20" t="str">
        <f>Calculations!B60</f>
        <v>1-5 The Elms, Elms Close, Whitefield, M45 8XS</v>
      </c>
      <c r="D83" s="10" t="str">
        <f>Calculations!C60</f>
        <v>Housing</v>
      </c>
      <c r="E83" s="50">
        <f>Calculations!D60</f>
        <v>7.63578116234679E-2</v>
      </c>
      <c r="F83" s="50">
        <f>Calculations!H60</f>
        <v>7.63578116234679E-2</v>
      </c>
      <c r="G83" s="50">
        <f>Calculations!L60</f>
        <v>100</v>
      </c>
      <c r="H83" s="50">
        <f>Calculations!G60</f>
        <v>0</v>
      </c>
      <c r="I83" s="50">
        <f>Calculations!K60</f>
        <v>0</v>
      </c>
      <c r="J83" s="50">
        <f>Calculations!F60</f>
        <v>0</v>
      </c>
      <c r="K83" s="50">
        <f>Calculations!J60</f>
        <v>0</v>
      </c>
      <c r="L83" s="50">
        <f>Calculations!E60</f>
        <v>0</v>
      </c>
      <c r="M83" s="50">
        <f>Calculations!I60</f>
        <v>0</v>
      </c>
      <c r="N83" s="50">
        <f>Calculations!P60</f>
        <v>7.63578116234679E-2</v>
      </c>
      <c r="O83" s="50">
        <f>Calculations!T60</f>
        <v>100</v>
      </c>
      <c r="P83" s="50">
        <f>Calculations!O60</f>
        <v>0</v>
      </c>
      <c r="Q83" s="50">
        <f>Calculations!S60</f>
        <v>0</v>
      </c>
      <c r="R83" s="50">
        <f>Calculations!N60</f>
        <v>0</v>
      </c>
      <c r="S83" s="50">
        <f>Calculations!R60</f>
        <v>0</v>
      </c>
      <c r="T83" s="50">
        <f>Calculations!M60</f>
        <v>0</v>
      </c>
      <c r="U83" s="50">
        <f>Calculations!Q60</f>
        <v>0</v>
      </c>
      <c r="V83" s="51">
        <f>Calculations!AA60</f>
        <v>0</v>
      </c>
      <c r="W83" s="51">
        <f>Calculations!AB60</f>
        <v>0</v>
      </c>
      <c r="X83" s="51">
        <f>Calculations!AC60</f>
        <v>0</v>
      </c>
      <c r="Y83" s="51">
        <f>Calculations!AD60</f>
        <v>0</v>
      </c>
      <c r="Z83" s="51">
        <f>Calculations!Y60</f>
        <v>0</v>
      </c>
      <c r="AA83" s="51">
        <f>Calculations!Z60</f>
        <v>0</v>
      </c>
      <c r="AB83" s="51">
        <f t="shared" si="7"/>
        <v>0</v>
      </c>
      <c r="AC83" s="51">
        <f t="shared" si="8"/>
        <v>0</v>
      </c>
      <c r="AD83" s="51">
        <f>Calculations!AF60</f>
        <v>0</v>
      </c>
      <c r="AE83" s="51">
        <f>Calculations!AG60</f>
        <v>0</v>
      </c>
      <c r="AF83" s="51" t="s">
        <v>191</v>
      </c>
      <c r="AG83" s="34" t="s">
        <v>194</v>
      </c>
      <c r="AH83" s="21" t="s">
        <v>204</v>
      </c>
      <c r="AI83" s="20" t="s">
        <v>211</v>
      </c>
      <c r="AJ83" s="26" t="s">
        <v>212</v>
      </c>
      <c r="AK83" s="26" t="s">
        <v>213</v>
      </c>
    </row>
    <row r="84" spans="2:37" ht="38.25" x14ac:dyDescent="0.2">
      <c r="B84" s="31" t="str">
        <f>Calculations!A61</f>
        <v>HL/3344/00</v>
      </c>
      <c r="C84" s="20" t="str">
        <f>Calculations!B61</f>
        <v>Bury Interchange</v>
      </c>
      <c r="D84" s="10" t="str">
        <f>Calculations!C61</f>
        <v>Housing</v>
      </c>
      <c r="E84" s="50">
        <f>Calculations!D61</f>
        <v>1.6329370281714899</v>
      </c>
      <c r="F84" s="50">
        <f>Calculations!H61</f>
        <v>1.6329370281714899</v>
      </c>
      <c r="G84" s="50">
        <f>Calculations!L61</f>
        <v>100</v>
      </c>
      <c r="H84" s="50">
        <f>Calculations!G61</f>
        <v>0</v>
      </c>
      <c r="I84" s="50">
        <f>Calculations!K61</f>
        <v>0</v>
      </c>
      <c r="J84" s="50">
        <f>Calculations!F61</f>
        <v>0</v>
      </c>
      <c r="K84" s="50">
        <f>Calculations!J61</f>
        <v>0</v>
      </c>
      <c r="L84" s="50">
        <f>Calculations!E61</f>
        <v>0</v>
      </c>
      <c r="M84" s="50">
        <f>Calculations!I61</f>
        <v>0</v>
      </c>
      <c r="N84" s="50">
        <f>Calculations!P61</f>
        <v>0.94049842449850041</v>
      </c>
      <c r="O84" s="50">
        <f>Calculations!T61</f>
        <v>57.595510927426275</v>
      </c>
      <c r="P84" s="50">
        <f>Calculations!O61</f>
        <v>0.52009870766177702</v>
      </c>
      <c r="Q84" s="50">
        <f>Calculations!S61</f>
        <v>31.850506093561165</v>
      </c>
      <c r="R84" s="50">
        <f>Calculations!N61</f>
        <v>0.12590465370551801</v>
      </c>
      <c r="S84" s="50">
        <f>Calculations!R61</f>
        <v>7.7103189855705567</v>
      </c>
      <c r="T84" s="50">
        <f>Calculations!M61</f>
        <v>4.6435242305694499E-2</v>
      </c>
      <c r="U84" s="50">
        <f>Calculations!Q61</f>
        <v>2.8436639934419996</v>
      </c>
      <c r="V84" s="51">
        <f>Calculations!AA61</f>
        <v>0</v>
      </c>
      <c r="W84" s="51">
        <f>Calculations!AB61</f>
        <v>0</v>
      </c>
      <c r="X84" s="51">
        <f>Calculations!AC61</f>
        <v>0</v>
      </c>
      <c r="Y84" s="51">
        <f>Calculations!AD61</f>
        <v>0</v>
      </c>
      <c r="Z84" s="51">
        <f>Calculations!Y61</f>
        <v>0</v>
      </c>
      <c r="AA84" s="51">
        <f>Calculations!Z61</f>
        <v>0</v>
      </c>
      <c r="AB84" s="51">
        <f t="shared" ref="AB84:AB85" si="9">P84</f>
        <v>0.52009870766177702</v>
      </c>
      <c r="AC84" s="51">
        <f t="shared" ref="AC84:AC85" si="10">Q84</f>
        <v>31.850506093561165</v>
      </c>
      <c r="AD84" s="51">
        <f>Calculations!AF61</f>
        <v>0</v>
      </c>
      <c r="AE84" s="51">
        <f>Calculations!AG61</f>
        <v>0</v>
      </c>
      <c r="AF84" s="51" t="s">
        <v>191</v>
      </c>
      <c r="AG84" s="34" t="s">
        <v>195</v>
      </c>
      <c r="AH84" s="21" t="s">
        <v>204</v>
      </c>
      <c r="AI84" s="20" t="s">
        <v>202</v>
      </c>
      <c r="AJ84" s="26" t="s">
        <v>209</v>
      </c>
      <c r="AK84" s="26" t="s">
        <v>210</v>
      </c>
    </row>
    <row r="85" spans="2:37" ht="38.25" x14ac:dyDescent="0.2">
      <c r="B85" s="31" t="str">
        <f>Calculations!A62</f>
        <v>HL/3345/00</v>
      </c>
      <c r="C85" s="20" t="str">
        <f>Calculations!B62</f>
        <v>South of Markets Area</v>
      </c>
      <c r="D85" s="10" t="str">
        <f>Calculations!C62</f>
        <v>Housing</v>
      </c>
      <c r="E85" s="50">
        <f>Calculations!D62</f>
        <v>1.5691767322205401</v>
      </c>
      <c r="F85" s="50">
        <f>Calculations!H62</f>
        <v>1.5634353464144848</v>
      </c>
      <c r="G85" s="50">
        <f>Calculations!L62</f>
        <v>99.634114775718686</v>
      </c>
      <c r="H85" s="50">
        <f>Calculations!G62</f>
        <v>5.7413858060554003E-3</v>
      </c>
      <c r="I85" s="50">
        <f>Calculations!K62</f>
        <v>0.36588522428131931</v>
      </c>
      <c r="J85" s="50">
        <f>Calculations!F62</f>
        <v>0</v>
      </c>
      <c r="K85" s="50">
        <f>Calculations!J62</f>
        <v>0</v>
      </c>
      <c r="L85" s="50">
        <f>Calculations!E62</f>
        <v>0</v>
      </c>
      <c r="M85" s="50">
        <f>Calculations!I62</f>
        <v>0</v>
      </c>
      <c r="N85" s="50">
        <f>Calculations!P62</f>
        <v>1.4895584358385261</v>
      </c>
      <c r="O85" s="50">
        <f>Calculations!T62</f>
        <v>94.926110313314027</v>
      </c>
      <c r="P85" s="50">
        <f>Calculations!O62</f>
        <v>4.2701501026461898E-2</v>
      </c>
      <c r="Q85" s="50">
        <f>Calculations!S62</f>
        <v>2.7212677928275841</v>
      </c>
      <c r="R85" s="50">
        <f>Calculations!N62</f>
        <v>1.32244112537205E-2</v>
      </c>
      <c r="S85" s="50">
        <f>Calculations!R62</f>
        <v>0.84276111047139035</v>
      </c>
      <c r="T85" s="50">
        <f>Calculations!M62</f>
        <v>2.36923841018317E-2</v>
      </c>
      <c r="U85" s="50">
        <f>Calculations!Q62</f>
        <v>1.5098607833870081</v>
      </c>
      <c r="V85" s="51">
        <f>Calculations!AA62</f>
        <v>2.3591061612933099E-6</v>
      </c>
      <c r="W85" s="51">
        <f>Calculations!AB62</f>
        <v>1.5034037357633653E-4</v>
      </c>
      <c r="X85" s="51">
        <f>Calculations!AC62</f>
        <v>0</v>
      </c>
      <c r="Y85" s="51">
        <f>Calculations!AD62</f>
        <v>0</v>
      </c>
      <c r="Z85" s="51">
        <f>Calculations!Y62</f>
        <v>0</v>
      </c>
      <c r="AA85" s="51">
        <f>Calculations!Z62</f>
        <v>0</v>
      </c>
      <c r="AB85" s="51">
        <f t="shared" si="9"/>
        <v>4.2701501026461898E-2</v>
      </c>
      <c r="AC85" s="51">
        <f t="shared" si="10"/>
        <v>2.7212677928275841</v>
      </c>
      <c r="AD85" s="51">
        <f>Calculations!AF62</f>
        <v>9.6026739387627903E-4</v>
      </c>
      <c r="AE85" s="51">
        <f>Calculations!AG62</f>
        <v>6.1195617686569045E-2</v>
      </c>
      <c r="AF85" s="51" t="s">
        <v>224</v>
      </c>
      <c r="AG85" s="34" t="s">
        <v>195</v>
      </c>
      <c r="AH85" s="21" t="s">
        <v>204</v>
      </c>
      <c r="AI85" s="20" t="s">
        <v>202</v>
      </c>
      <c r="AJ85" s="26" t="s">
        <v>221</v>
      </c>
      <c r="AK85" s="26" t="s">
        <v>206</v>
      </c>
    </row>
    <row r="86" spans="2:37" ht="63.75" x14ac:dyDescent="0.2">
      <c r="B86" s="31" t="str">
        <f>Calculations!A63</f>
        <v>HL/1981/00</v>
      </c>
      <c r="C86" s="20" t="str">
        <f>Calculations!B63</f>
        <v>Works opposite 101 Mather Road, Bury</v>
      </c>
      <c r="D86" s="10" t="str">
        <f>Calculations!C63</f>
        <v>Housing</v>
      </c>
      <c r="E86" s="50">
        <f>Calculations!D63</f>
        <v>0.325934919909108</v>
      </c>
      <c r="F86" s="50">
        <f>Calculations!H63</f>
        <v>0.1468011476712939</v>
      </c>
      <c r="G86" s="50">
        <f>Calculations!L63</f>
        <v>45.040018330110712</v>
      </c>
      <c r="H86" s="50">
        <f>Calculations!G63</f>
        <v>0.12424258642222399</v>
      </c>
      <c r="I86" s="50">
        <f>Calculations!K63</f>
        <v>38.118832574573773</v>
      </c>
      <c r="J86" s="50">
        <f>Calculations!F63</f>
        <v>4.5341328058561801E-3</v>
      </c>
      <c r="K86" s="50">
        <f>Calculations!J63</f>
        <v>1.3911159955246875</v>
      </c>
      <c r="L86" s="50">
        <f>Calculations!E63</f>
        <v>5.03570530097339E-2</v>
      </c>
      <c r="M86" s="50">
        <f>Calculations!I63</f>
        <v>15.450033099790824</v>
      </c>
      <c r="N86" s="50">
        <f>Calculations!P63</f>
        <v>0.1572307233969065</v>
      </c>
      <c r="O86" s="50">
        <f>Calculations!T63</f>
        <v>48.239913489709146</v>
      </c>
      <c r="P86" s="50">
        <f>Calculations!O63</f>
        <v>1.88097237384326E-2</v>
      </c>
      <c r="Q86" s="50">
        <f>Calculations!S63</f>
        <v>5.7710059860041945</v>
      </c>
      <c r="R86" s="50">
        <f>Calculations!N63</f>
        <v>1.6346110436825899E-2</v>
      </c>
      <c r="S86" s="50">
        <f>Calculations!R63</f>
        <v>5.0151454902053043</v>
      </c>
      <c r="T86" s="50">
        <f>Calculations!M63</f>
        <v>0.13354836233694301</v>
      </c>
      <c r="U86" s="50">
        <f>Calculations!Q63</f>
        <v>40.973935034081357</v>
      </c>
      <c r="V86" s="51">
        <f>Calculations!AA63</f>
        <v>0</v>
      </c>
      <c r="W86" s="51">
        <f>Calculations!AB63</f>
        <v>0</v>
      </c>
      <c r="X86" s="51">
        <f>Calculations!AC63</f>
        <v>0.25237337647803298</v>
      </c>
      <c r="Y86" s="51">
        <f>Calculations!AD63</f>
        <v>77.430603799191317</v>
      </c>
      <c r="Z86" s="51">
        <f>Calculations!Y63</f>
        <v>4.8229971101768597E-2</v>
      </c>
      <c r="AA86" s="51">
        <f>Calculations!Z63</f>
        <v>14.797423705081453</v>
      </c>
      <c r="AB86" s="51">
        <f t="shared" ref="AB86:AB87" si="11">P86</f>
        <v>1.88097237384326E-2</v>
      </c>
      <c r="AC86" s="51">
        <f t="shared" ref="AC86:AC87" si="12">Q86</f>
        <v>5.7710059860041945</v>
      </c>
      <c r="AD86" s="51">
        <f>Calculations!AF63</f>
        <v>0.32388283327752598</v>
      </c>
      <c r="AE86" s="51">
        <f>Calculations!AG63</f>
        <v>99.3703998846904</v>
      </c>
      <c r="AF86" s="51" t="s">
        <v>224</v>
      </c>
      <c r="AG86" s="34" t="s">
        <v>194</v>
      </c>
      <c r="AH86" s="21" t="s">
        <v>204</v>
      </c>
      <c r="AI86" s="26" t="s">
        <v>200</v>
      </c>
      <c r="AJ86" s="26" t="s">
        <v>219</v>
      </c>
      <c r="AK86" s="26" t="s">
        <v>201</v>
      </c>
    </row>
    <row r="87" spans="2:37" ht="38.25" x14ac:dyDescent="0.2">
      <c r="B87" s="31" t="str">
        <f>Calculations!A64</f>
        <v>HL/2253/00</v>
      </c>
      <c r="C87" s="20" t="str">
        <f>Calculations!B64</f>
        <v>Land opposite 9 to 21 Unsworth Street, Radcliffe</v>
      </c>
      <c r="D87" s="10" t="str">
        <f>Calculations!C64</f>
        <v>Housing</v>
      </c>
      <c r="E87" s="50">
        <f>Calculations!D64</f>
        <v>0.33548277120282799</v>
      </c>
      <c r="F87" s="50">
        <f>Calculations!H64</f>
        <v>0.33548277120282799</v>
      </c>
      <c r="G87" s="50">
        <f>Calculations!L64</f>
        <v>100</v>
      </c>
      <c r="H87" s="50">
        <f>Calculations!G64</f>
        <v>0</v>
      </c>
      <c r="I87" s="50">
        <f>Calculations!K64</f>
        <v>0</v>
      </c>
      <c r="J87" s="50">
        <f>Calculations!F64</f>
        <v>0</v>
      </c>
      <c r="K87" s="50">
        <f>Calculations!J64</f>
        <v>0</v>
      </c>
      <c r="L87" s="50">
        <f>Calculations!E64</f>
        <v>0</v>
      </c>
      <c r="M87" s="50">
        <f>Calculations!I64</f>
        <v>0</v>
      </c>
      <c r="N87" s="50">
        <f>Calculations!P64</f>
        <v>0.31729960039751326</v>
      </c>
      <c r="O87" s="50">
        <f>Calculations!T64</f>
        <v>94.579998627016991</v>
      </c>
      <c r="P87" s="50">
        <f>Calculations!O64</f>
        <v>1.8171883344932499E-2</v>
      </c>
      <c r="Q87" s="50">
        <f>Calculations!S64</f>
        <v>5.4166368304934629</v>
      </c>
      <c r="R87" s="50">
        <f>Calculations!N64</f>
        <v>5.1536234568629797E-6</v>
      </c>
      <c r="S87" s="50">
        <f>Calculations!R64</f>
        <v>1.5361812585443246E-3</v>
      </c>
      <c r="T87" s="50">
        <f>Calculations!M64</f>
        <v>6.1338369253803598E-6</v>
      </c>
      <c r="U87" s="50">
        <f>Calculations!Q64</f>
        <v>1.8283612310069813E-3</v>
      </c>
      <c r="V87" s="51">
        <f>Calculations!AA64</f>
        <v>0</v>
      </c>
      <c r="W87" s="51">
        <f>Calculations!AB64</f>
        <v>0</v>
      </c>
      <c r="X87" s="51">
        <f>Calculations!AC64</f>
        <v>0</v>
      </c>
      <c r="Y87" s="51">
        <f>Calculations!AD64</f>
        <v>0</v>
      </c>
      <c r="Z87" s="51">
        <f>Calculations!Y64</f>
        <v>0</v>
      </c>
      <c r="AA87" s="51">
        <f>Calculations!Z64</f>
        <v>0</v>
      </c>
      <c r="AB87" s="51">
        <f t="shared" si="11"/>
        <v>1.8171883344932499E-2</v>
      </c>
      <c r="AC87" s="51">
        <f t="shared" si="12"/>
        <v>5.4166368304934629</v>
      </c>
      <c r="AD87" s="51">
        <f>Calculations!AF64</f>
        <v>0</v>
      </c>
      <c r="AE87" s="51">
        <f>Calculations!AG64</f>
        <v>0</v>
      </c>
      <c r="AF87" s="51" t="s">
        <v>191</v>
      </c>
      <c r="AG87" s="34" t="s">
        <v>195</v>
      </c>
      <c r="AH87" s="21" t="s">
        <v>204</v>
      </c>
      <c r="AI87" s="20" t="s">
        <v>202</v>
      </c>
      <c r="AJ87" s="26" t="s">
        <v>216</v>
      </c>
      <c r="AK87" s="26" t="s">
        <v>210</v>
      </c>
    </row>
  </sheetData>
  <autoFilter ref="B24:AK87" xr:uid="{EC72BC1C-DC9B-48CE-B3EF-D2DCD8982089}"/>
  <mergeCells count="39">
    <mergeCell ref="X11:Y11"/>
    <mergeCell ref="X23:Y23"/>
    <mergeCell ref="V10:AA10"/>
    <mergeCell ref="V11:W11"/>
    <mergeCell ref="V23:W23"/>
    <mergeCell ref="V22:AA22"/>
    <mergeCell ref="Z11:AA11"/>
    <mergeCell ref="AG22:AG24"/>
    <mergeCell ref="AD10:AE10"/>
    <mergeCell ref="AD11:AE11"/>
    <mergeCell ref="AD22:AE22"/>
    <mergeCell ref="AD23:AE23"/>
    <mergeCell ref="AB10:AC10"/>
    <mergeCell ref="AB11:AC11"/>
    <mergeCell ref="AF22:AF24"/>
    <mergeCell ref="P11:Q11"/>
    <mergeCell ref="R11:S11"/>
    <mergeCell ref="T11:U11"/>
    <mergeCell ref="N10:U10"/>
    <mergeCell ref="N11:O11"/>
    <mergeCell ref="P23:Q23"/>
    <mergeCell ref="R23:S23"/>
    <mergeCell ref="T23:U23"/>
    <mergeCell ref="AB22:AC22"/>
    <mergeCell ref="AB23:AC23"/>
    <mergeCell ref="Z23:AA23"/>
    <mergeCell ref="N22:U22"/>
    <mergeCell ref="N23:O23"/>
    <mergeCell ref="C18:C22"/>
    <mergeCell ref="F22:M22"/>
    <mergeCell ref="F23:G23"/>
    <mergeCell ref="H23:I23"/>
    <mergeCell ref="J23:K23"/>
    <mergeCell ref="L23:M23"/>
    <mergeCell ref="F10:M10"/>
    <mergeCell ref="F11:G11"/>
    <mergeCell ref="H11:I11"/>
    <mergeCell ref="J11:K11"/>
    <mergeCell ref="L11:M11"/>
  </mergeCells>
  <conditionalFormatting sqref="B86:AK86">
    <cfRule type="expression" dxfId="12" priority="9">
      <formula>$M86&gt;0</formula>
    </cfRule>
    <cfRule type="expression" dxfId="11" priority="10">
      <formula>OR($K86&gt;0,$W86&gt;0,$Y86&gt;0,$AA86&gt;0)</formula>
    </cfRule>
    <cfRule type="expression" dxfId="10" priority="11">
      <formula>$I86&gt;0</formula>
    </cfRule>
  </conditionalFormatting>
  <conditionalFormatting sqref="B25:AK85 AK86 B86:AG86 B87:AF87 AH87:AI87">
    <cfRule type="expression" dxfId="9" priority="16">
      <formula>OR($Q25&gt;0,$S25&gt;0,$U25&gt;0)</formula>
    </cfRule>
  </conditionalFormatting>
  <conditionalFormatting sqref="B25:AK85 AK86">
    <cfRule type="expression" dxfId="8" priority="14">
      <formula>OR($K25&gt;0,$W25&gt;0,$Y25&gt;0,$AA25&gt;0)</formula>
    </cfRule>
    <cfRule type="expression" dxfId="7" priority="15">
      <formula>$I25&gt;0</formula>
    </cfRule>
  </conditionalFormatting>
  <conditionalFormatting sqref="B87:AK87">
    <cfRule type="expression" dxfId="6" priority="1">
      <formula>$M87&gt;0</formula>
    </cfRule>
    <cfRule type="expression" dxfId="5" priority="2">
      <formula>OR($K87&gt;0,$W87&gt;0,$Y87&gt;0,$AA87&gt;0)</formula>
    </cfRule>
    <cfRule type="expression" dxfId="4" priority="3">
      <formula>$I87&gt;0</formula>
    </cfRule>
  </conditionalFormatting>
  <conditionalFormatting sqref="AG87">
    <cfRule type="expression" dxfId="3" priority="4">
      <formula>OR($U87&gt;0,$S87&gt;0,$Q87&gt;0)</formula>
    </cfRule>
  </conditionalFormatting>
  <conditionalFormatting sqref="AH86:AK86">
    <cfRule type="expression" dxfId="2" priority="12">
      <formula>OR($U86&gt;0,$S86&gt;0,$Q86&gt;0)</formula>
    </cfRule>
  </conditionalFormatting>
  <conditionalFormatting sqref="AJ87:AK87">
    <cfRule type="expression" dxfId="1" priority="8">
      <formula>OR($U87&gt;0,$S87&gt;0,$Q87&gt;0)</formula>
    </cfRule>
  </conditionalFormatting>
  <conditionalFormatting sqref="AK86 B25:AK85">
    <cfRule type="expression" dxfId="0" priority="13">
      <formula>$M25&gt;0</formula>
    </cfRule>
  </conditionalFormatting>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G64"/>
  <sheetViews>
    <sheetView topLeftCell="A3" zoomScale="60" zoomScaleNormal="60" workbookViewId="0">
      <pane xSplit="1" topLeftCell="B1" activePane="topRight" state="frozen"/>
      <selection pane="topRight" activeCell="A39" sqref="A39:XFD40"/>
    </sheetView>
  </sheetViews>
  <sheetFormatPr defaultColWidth="9.140625" defaultRowHeight="12.75" x14ac:dyDescent="0.2"/>
  <cols>
    <col min="1" max="1" width="14.42578125" style="14" bestFit="1" customWidth="1"/>
    <col min="2" max="2" width="111.5703125" style="14" bestFit="1" customWidth="1"/>
    <col min="3" max="3" width="22.5703125" style="14" bestFit="1" customWidth="1"/>
    <col min="4" max="4" width="16.140625" style="14" bestFit="1" customWidth="1"/>
    <col min="5" max="5" width="17.42578125" style="14" bestFit="1" customWidth="1"/>
    <col min="6" max="6" width="17.42578125" style="14" customWidth="1"/>
    <col min="7" max="7" width="19.5703125" style="14" customWidth="1"/>
    <col min="8" max="8" width="21.42578125" style="14" customWidth="1"/>
    <col min="9" max="9" width="13.28515625" style="27" customWidth="1"/>
    <col min="10" max="11" width="17.28515625" style="27" bestFit="1" customWidth="1"/>
    <col min="12" max="12" width="14.42578125" style="27" customWidth="1"/>
    <col min="13" max="13" width="19" style="14" bestFit="1" customWidth="1"/>
    <col min="14" max="14" width="20" style="14" bestFit="1" customWidth="1"/>
    <col min="15" max="15" width="21.140625" style="14" bestFit="1" customWidth="1"/>
    <col min="16" max="16" width="30.28515625" style="14" customWidth="1"/>
    <col min="17" max="17" width="18.42578125" style="28" customWidth="1"/>
    <col min="18" max="18" width="19.5703125" style="28" customWidth="1"/>
    <col min="19" max="19" width="21.85546875" style="28" customWidth="1"/>
    <col min="20" max="20" width="31.5703125" style="28" customWidth="1"/>
    <col min="21" max="21" width="11.5703125" style="14" bestFit="1" customWidth="1"/>
    <col min="22" max="22" width="13.85546875" style="14" bestFit="1" customWidth="1"/>
    <col min="23" max="23" width="12.7109375" style="14" bestFit="1" customWidth="1"/>
    <col min="24" max="24" width="9.140625" style="14"/>
    <col min="25" max="25" width="28.42578125" style="14" bestFit="1" customWidth="1"/>
    <col min="26" max="26" width="12.85546875" style="14" bestFit="1" customWidth="1"/>
    <col min="27" max="27" width="15.85546875" style="14" bestFit="1" customWidth="1"/>
    <col min="28" max="28" width="12.85546875" style="14" bestFit="1" customWidth="1"/>
    <col min="29" max="30" width="12.85546875" style="14" customWidth="1"/>
    <col min="31" max="31" width="9.140625" style="14"/>
    <col min="32" max="32" width="19" style="14" bestFit="1" customWidth="1"/>
    <col min="33" max="33" width="17.85546875" style="14" bestFit="1" customWidth="1"/>
    <col min="34" max="16384" width="9.140625" style="14"/>
  </cols>
  <sheetData>
    <row r="1" spans="1:33" ht="14.25" x14ac:dyDescent="0.2">
      <c r="A1" s="38" t="s">
        <v>28</v>
      </c>
      <c r="B1" s="38" t="s">
        <v>29</v>
      </c>
      <c r="C1" s="38" t="s">
        <v>30</v>
      </c>
      <c r="D1" s="38" t="s">
        <v>31</v>
      </c>
      <c r="E1" s="38" t="s">
        <v>32</v>
      </c>
      <c r="F1" s="38" t="s">
        <v>33</v>
      </c>
      <c r="G1" s="38" t="s">
        <v>34</v>
      </c>
      <c r="H1" s="42" t="s">
        <v>35</v>
      </c>
      <c r="I1" s="43" t="s">
        <v>36</v>
      </c>
      <c r="J1" s="43" t="s">
        <v>37</v>
      </c>
      <c r="K1" s="43" t="s">
        <v>38</v>
      </c>
      <c r="L1" s="43" t="s">
        <v>39</v>
      </c>
      <c r="M1" s="38" t="s">
        <v>40</v>
      </c>
      <c r="N1" s="38" t="s">
        <v>41</v>
      </c>
      <c r="O1" s="38" t="s">
        <v>42</v>
      </c>
      <c r="P1" s="42" t="s">
        <v>61</v>
      </c>
      <c r="Q1" s="44" t="s">
        <v>43</v>
      </c>
      <c r="R1" s="44" t="s">
        <v>44</v>
      </c>
      <c r="S1" s="44" t="s">
        <v>45</v>
      </c>
      <c r="T1" s="44" t="s">
        <v>62</v>
      </c>
      <c r="U1" s="38"/>
      <c r="V1" s="45" t="s">
        <v>46</v>
      </c>
      <c r="W1" s="45" t="s">
        <v>46</v>
      </c>
      <c r="X1" s="38"/>
      <c r="Y1" s="38" t="s">
        <v>47</v>
      </c>
      <c r="Z1" s="38" t="s">
        <v>48</v>
      </c>
      <c r="AA1" s="38" t="s">
        <v>64</v>
      </c>
      <c r="AB1" s="38" t="s">
        <v>65</v>
      </c>
      <c r="AC1" s="38" t="s">
        <v>199</v>
      </c>
      <c r="AD1" s="38"/>
      <c r="AE1" s="38"/>
      <c r="AF1" s="38" t="s">
        <v>54</v>
      </c>
      <c r="AG1" s="38" t="s">
        <v>55</v>
      </c>
    </row>
    <row r="2" spans="1:33" ht="14.25" x14ac:dyDescent="0.2">
      <c r="A2" s="46" t="s">
        <v>67</v>
      </c>
      <c r="B2" s="46" t="s">
        <v>128</v>
      </c>
      <c r="C2" s="38" t="s">
        <v>188</v>
      </c>
      <c r="D2" s="46">
        <v>3.1888926421513002</v>
      </c>
      <c r="E2" s="47">
        <v>0</v>
      </c>
      <c r="F2" s="47">
        <v>0</v>
      </c>
      <c r="G2" s="47">
        <v>0</v>
      </c>
      <c r="H2" s="39">
        <f t="shared" ref="H2" si="0">D2-E2-F2-G2</f>
        <v>3.1888926421513002</v>
      </c>
      <c r="I2" s="48">
        <f t="shared" ref="I2" si="1">E2/D2*100</f>
        <v>0</v>
      </c>
      <c r="J2" s="48">
        <f t="shared" ref="J2" si="2">F2/D2*100</f>
        <v>0</v>
      </c>
      <c r="K2" s="48">
        <f t="shared" ref="K2" si="3">G2/D2*100</f>
        <v>0</v>
      </c>
      <c r="L2" s="48">
        <f t="shared" ref="L2" si="4">H2/D2*100</f>
        <v>100</v>
      </c>
      <c r="M2" s="38">
        <v>0.51893683296819204</v>
      </c>
      <c r="N2" s="46">
        <v>0.101899587857586</v>
      </c>
      <c r="O2" s="46">
        <v>0.20107760318415199</v>
      </c>
      <c r="P2" s="39">
        <f t="shared" ref="P2:P9" si="5">D2-SUM(M2,N2,O2)</f>
        <v>2.3669786181413701</v>
      </c>
      <c r="Q2" s="48">
        <f t="shared" ref="Q2:Q9" si="6">M2/D2*100</f>
        <v>16.2732613230311</v>
      </c>
      <c r="R2" s="48">
        <f t="shared" ref="R2:R9" si="7">N2/D2*100</f>
        <v>3.1954536979596213</v>
      </c>
      <c r="S2" s="48">
        <f t="shared" ref="S2:S9" si="8">O2/D2*100</f>
        <v>6.305562016302324</v>
      </c>
      <c r="T2" s="48">
        <f t="shared" ref="T2:T9" si="9">P2/D2*100</f>
        <v>74.225722962706953</v>
      </c>
      <c r="U2" s="40"/>
      <c r="V2" s="41">
        <f>SUM(I2:L2)</f>
        <v>100</v>
      </c>
      <c r="W2" s="41">
        <f>SUM(Q2:R2,S2)</f>
        <v>25.774277037293047</v>
      </c>
      <c r="X2" s="38"/>
      <c r="Y2" s="38">
        <v>0</v>
      </c>
      <c r="Z2" s="49">
        <f t="shared" ref="Z2:Z9" si="10">Y2/D2*100</f>
        <v>0</v>
      </c>
      <c r="AA2" s="38">
        <v>0</v>
      </c>
      <c r="AB2" s="49">
        <f>AA2/D2*100</f>
        <v>0</v>
      </c>
      <c r="AC2" s="38">
        <v>0</v>
      </c>
      <c r="AD2" s="49">
        <f>AC2/D2*100</f>
        <v>0</v>
      </c>
      <c r="AE2" s="38"/>
      <c r="AF2" s="38">
        <v>0</v>
      </c>
      <c r="AG2" s="49">
        <f t="shared" ref="AG2:AG9" si="11">AF2/D2*100</f>
        <v>0</v>
      </c>
    </row>
    <row r="3" spans="1:33" ht="14.25" x14ac:dyDescent="0.2">
      <c r="A3" s="46" t="s">
        <v>68</v>
      </c>
      <c r="B3" s="46" t="s">
        <v>129</v>
      </c>
      <c r="C3" s="38" t="s">
        <v>188</v>
      </c>
      <c r="D3" s="46">
        <v>0.30461115844175202</v>
      </c>
      <c r="E3" s="47">
        <v>0</v>
      </c>
      <c r="F3" s="47">
        <v>0</v>
      </c>
      <c r="G3" s="47">
        <v>0</v>
      </c>
      <c r="H3" s="39">
        <f t="shared" ref="H3:H26" si="12">D3-E3-F3-G3</f>
        <v>0.30461115844175202</v>
      </c>
      <c r="I3" s="48">
        <f t="shared" ref="I3:I26" si="13">E3/D3*100</f>
        <v>0</v>
      </c>
      <c r="J3" s="48">
        <f t="shared" ref="J3:J26" si="14">F3/D3*100</f>
        <v>0</v>
      </c>
      <c r="K3" s="48">
        <f t="shared" ref="K3:K26" si="15">G3/D3*100</f>
        <v>0</v>
      </c>
      <c r="L3" s="48">
        <f t="shared" ref="L3:L26" si="16">H3/D3*100</f>
        <v>100</v>
      </c>
      <c r="M3" s="38">
        <v>9.6075608390776297E-3</v>
      </c>
      <c r="N3" s="46">
        <v>8.0063007760181699E-4</v>
      </c>
      <c r="O3" s="46">
        <v>1.03160017240717E-2</v>
      </c>
      <c r="P3" s="39">
        <f t="shared" si="5"/>
        <v>0.28388696580100087</v>
      </c>
      <c r="Q3" s="48">
        <f t="shared" si="6"/>
        <v>3.1540410036931705</v>
      </c>
      <c r="R3" s="48">
        <f t="shared" si="7"/>
        <v>0.26283675282857838</v>
      </c>
      <c r="S3" s="48">
        <f t="shared" si="8"/>
        <v>3.3866132077510005</v>
      </c>
      <c r="T3" s="48">
        <f t="shared" si="9"/>
        <v>93.196509035727246</v>
      </c>
      <c r="U3" s="40"/>
      <c r="V3" s="41">
        <f t="shared" ref="V3:V26" si="17">SUM(I3:L3)</f>
        <v>100</v>
      </c>
      <c r="W3" s="41">
        <f t="shared" ref="W3:W9" si="18">SUM(Q3:R3,S3)</f>
        <v>6.8034909642727488</v>
      </c>
      <c r="X3" s="38"/>
      <c r="Y3" s="38">
        <v>0</v>
      </c>
      <c r="Z3" s="49">
        <f t="shared" si="10"/>
        <v>0</v>
      </c>
      <c r="AA3" s="38">
        <v>0</v>
      </c>
      <c r="AB3" s="49">
        <f t="shared" ref="AB3:AB9" si="19">AA3/D3*100</f>
        <v>0</v>
      </c>
      <c r="AC3" s="38">
        <v>0</v>
      </c>
      <c r="AD3" s="49">
        <f t="shared" ref="AD3:AD26" si="20">AC3/D3*100</f>
        <v>0</v>
      </c>
      <c r="AE3" s="38"/>
      <c r="AF3" s="38">
        <v>0</v>
      </c>
      <c r="AG3" s="49">
        <f t="shared" si="11"/>
        <v>0</v>
      </c>
    </row>
    <row r="4" spans="1:33" ht="14.25" x14ac:dyDescent="0.2">
      <c r="A4" s="46" t="s">
        <v>69</v>
      </c>
      <c r="B4" s="46" t="s">
        <v>130</v>
      </c>
      <c r="C4" s="38" t="s">
        <v>188</v>
      </c>
      <c r="D4" s="46">
        <v>0.20285815829848799</v>
      </c>
      <c r="E4" s="47">
        <v>0</v>
      </c>
      <c r="F4" s="47">
        <v>0</v>
      </c>
      <c r="G4" s="47">
        <v>0</v>
      </c>
      <c r="H4" s="39">
        <f t="shared" si="12"/>
        <v>0.20285815829848799</v>
      </c>
      <c r="I4" s="48">
        <f t="shared" si="13"/>
        <v>0</v>
      </c>
      <c r="J4" s="48">
        <f t="shared" si="14"/>
        <v>0</v>
      </c>
      <c r="K4" s="48">
        <f t="shared" si="15"/>
        <v>0</v>
      </c>
      <c r="L4" s="48">
        <f t="shared" si="16"/>
        <v>100</v>
      </c>
      <c r="M4" s="38">
        <v>0</v>
      </c>
      <c r="N4" s="46">
        <v>1.3557358876321801E-3</v>
      </c>
      <c r="O4" s="46">
        <v>2.3273634708020799E-3</v>
      </c>
      <c r="P4" s="39">
        <f t="shared" si="5"/>
        <v>0.19917505894005375</v>
      </c>
      <c r="Q4" s="48">
        <f t="shared" si="6"/>
        <v>0</v>
      </c>
      <c r="R4" s="48">
        <f t="shared" si="7"/>
        <v>0.66831716259463103</v>
      </c>
      <c r="S4" s="48">
        <f t="shared" si="8"/>
        <v>1.1472861088374708</v>
      </c>
      <c r="T4" s="48">
        <f t="shared" si="9"/>
        <v>98.184396728567904</v>
      </c>
      <c r="U4" s="40"/>
      <c r="V4" s="41">
        <f t="shared" si="17"/>
        <v>100</v>
      </c>
      <c r="W4" s="41">
        <f t="shared" si="18"/>
        <v>1.815603271432102</v>
      </c>
      <c r="X4" s="38"/>
      <c r="Y4" s="38">
        <v>0</v>
      </c>
      <c r="Z4" s="49">
        <f t="shared" si="10"/>
        <v>0</v>
      </c>
      <c r="AA4" s="38">
        <v>0</v>
      </c>
      <c r="AB4" s="49">
        <f t="shared" si="19"/>
        <v>0</v>
      </c>
      <c r="AC4" s="38">
        <v>0</v>
      </c>
      <c r="AD4" s="49">
        <f t="shared" si="20"/>
        <v>0</v>
      </c>
      <c r="AE4" s="38"/>
      <c r="AF4" s="38">
        <v>1.5505787751772E-4</v>
      </c>
      <c r="AG4" s="49">
        <f t="shared" si="11"/>
        <v>7.643659925649425E-2</v>
      </c>
    </row>
    <row r="5" spans="1:33" ht="14.25" x14ac:dyDescent="0.2">
      <c r="A5" s="46" t="s">
        <v>70</v>
      </c>
      <c r="B5" s="46" t="s">
        <v>131</v>
      </c>
      <c r="C5" s="38" t="s">
        <v>188</v>
      </c>
      <c r="D5" s="46">
        <v>1.07135811900764</v>
      </c>
      <c r="E5" s="47">
        <v>0</v>
      </c>
      <c r="F5" s="47">
        <v>0</v>
      </c>
      <c r="G5" s="47">
        <v>0</v>
      </c>
      <c r="H5" s="39">
        <f t="shared" si="12"/>
        <v>1.07135811900764</v>
      </c>
      <c r="I5" s="48">
        <f t="shared" si="13"/>
        <v>0</v>
      </c>
      <c r="J5" s="48">
        <f t="shared" si="14"/>
        <v>0</v>
      </c>
      <c r="K5" s="48">
        <f t="shared" si="15"/>
        <v>0</v>
      </c>
      <c r="L5" s="48">
        <f t="shared" si="16"/>
        <v>100</v>
      </c>
      <c r="M5" s="38">
        <v>4.3133783387514996E-3</v>
      </c>
      <c r="N5" s="46">
        <v>4.5704308228136099E-2</v>
      </c>
      <c r="O5" s="46">
        <v>7.1864886505859801E-2</v>
      </c>
      <c r="P5" s="39">
        <f t="shared" si="5"/>
        <v>0.94947554593489258</v>
      </c>
      <c r="Q5" s="48">
        <f t="shared" si="6"/>
        <v>0.40260845204093149</v>
      </c>
      <c r="R5" s="48">
        <f t="shared" si="7"/>
        <v>4.2660159490339549</v>
      </c>
      <c r="S5" s="48">
        <f t="shared" si="8"/>
        <v>6.7078304845839627</v>
      </c>
      <c r="T5" s="48">
        <f t="shared" si="9"/>
        <v>88.623545114341155</v>
      </c>
      <c r="U5" s="40"/>
      <c r="V5" s="41">
        <f t="shared" si="17"/>
        <v>100</v>
      </c>
      <c r="W5" s="41">
        <f t="shared" si="18"/>
        <v>11.376454885658848</v>
      </c>
      <c r="X5" s="38"/>
      <c r="Y5" s="38">
        <v>0</v>
      </c>
      <c r="Z5" s="49">
        <f t="shared" si="10"/>
        <v>0</v>
      </c>
      <c r="AA5" s="38">
        <v>0</v>
      </c>
      <c r="AB5" s="49">
        <f t="shared" si="19"/>
        <v>0</v>
      </c>
      <c r="AC5" s="38">
        <v>0</v>
      </c>
      <c r="AD5" s="49">
        <f t="shared" si="20"/>
        <v>0</v>
      </c>
      <c r="AE5" s="38"/>
      <c r="AF5" s="38">
        <v>0</v>
      </c>
      <c r="AG5" s="49">
        <f t="shared" si="11"/>
        <v>0</v>
      </c>
    </row>
    <row r="6" spans="1:33" ht="14.25" x14ac:dyDescent="0.2">
      <c r="A6" s="46" t="s">
        <v>71</v>
      </c>
      <c r="B6" s="46" t="s">
        <v>132</v>
      </c>
      <c r="C6" s="38" t="s">
        <v>188</v>
      </c>
      <c r="D6" s="46">
        <v>1.6298311777526899</v>
      </c>
      <c r="E6" s="47">
        <v>0</v>
      </c>
      <c r="F6" s="47">
        <v>0</v>
      </c>
      <c r="G6" s="47">
        <v>0</v>
      </c>
      <c r="H6" s="39">
        <f t="shared" si="12"/>
        <v>1.6298311777526899</v>
      </c>
      <c r="I6" s="48">
        <f t="shared" si="13"/>
        <v>0</v>
      </c>
      <c r="J6" s="48">
        <f t="shared" si="14"/>
        <v>0</v>
      </c>
      <c r="K6" s="48">
        <f t="shared" si="15"/>
        <v>0</v>
      </c>
      <c r="L6" s="48">
        <f t="shared" si="16"/>
        <v>100</v>
      </c>
      <c r="M6" s="38">
        <v>7.2374779894646704E-2</v>
      </c>
      <c r="N6" s="46">
        <v>5.0687013399239998E-2</v>
      </c>
      <c r="O6" s="46">
        <v>0.11237458947404801</v>
      </c>
      <c r="P6" s="39">
        <f t="shared" si="5"/>
        <v>1.3943947949847553</v>
      </c>
      <c r="Q6" s="48">
        <f t="shared" si="6"/>
        <v>4.4406304703559201</v>
      </c>
      <c r="R6" s="48">
        <f t="shared" si="7"/>
        <v>3.1099548279061837</v>
      </c>
      <c r="S6" s="48">
        <f t="shared" si="8"/>
        <v>6.8948607075364032</v>
      </c>
      <c r="T6" s="48">
        <f t="shared" si="9"/>
        <v>85.554553994201498</v>
      </c>
      <c r="U6" s="40"/>
      <c r="V6" s="41">
        <f t="shared" si="17"/>
        <v>100</v>
      </c>
      <c r="W6" s="41">
        <f t="shared" si="18"/>
        <v>14.445446005798507</v>
      </c>
      <c r="X6" s="38"/>
      <c r="Y6" s="38">
        <v>0</v>
      </c>
      <c r="Z6" s="49">
        <f t="shared" si="10"/>
        <v>0</v>
      </c>
      <c r="AA6" s="38">
        <v>0</v>
      </c>
      <c r="AB6" s="49">
        <f t="shared" si="19"/>
        <v>0</v>
      </c>
      <c r="AC6" s="38">
        <v>0</v>
      </c>
      <c r="AD6" s="49">
        <f t="shared" si="20"/>
        <v>0</v>
      </c>
      <c r="AE6" s="38"/>
      <c r="AF6" s="38">
        <v>0</v>
      </c>
      <c r="AG6" s="49">
        <f t="shared" si="11"/>
        <v>0</v>
      </c>
    </row>
    <row r="7" spans="1:33" ht="14.25" x14ac:dyDescent="0.2">
      <c r="A7" s="46" t="s">
        <v>72</v>
      </c>
      <c r="B7" s="46" t="s">
        <v>133</v>
      </c>
      <c r="C7" s="38" t="s">
        <v>188</v>
      </c>
      <c r="D7" s="46">
        <v>0.121914954458107</v>
      </c>
      <c r="E7" s="47">
        <v>0</v>
      </c>
      <c r="F7" s="47">
        <v>0</v>
      </c>
      <c r="G7" s="47">
        <v>0</v>
      </c>
      <c r="H7" s="39">
        <f t="shared" si="12"/>
        <v>0.121914954458107</v>
      </c>
      <c r="I7" s="48">
        <f t="shared" si="13"/>
        <v>0</v>
      </c>
      <c r="J7" s="48">
        <f t="shared" si="14"/>
        <v>0</v>
      </c>
      <c r="K7" s="48">
        <f t="shared" si="15"/>
        <v>0</v>
      </c>
      <c r="L7" s="48">
        <f t="shared" si="16"/>
        <v>100</v>
      </c>
      <c r="M7" s="38">
        <v>0</v>
      </c>
      <c r="N7" s="46">
        <v>0</v>
      </c>
      <c r="O7" s="46">
        <v>0</v>
      </c>
      <c r="P7" s="39">
        <f t="shared" si="5"/>
        <v>0.121914954458107</v>
      </c>
      <c r="Q7" s="48">
        <f t="shared" si="6"/>
        <v>0</v>
      </c>
      <c r="R7" s="48">
        <f t="shared" si="7"/>
        <v>0</v>
      </c>
      <c r="S7" s="48">
        <f t="shared" si="8"/>
        <v>0</v>
      </c>
      <c r="T7" s="48">
        <f t="shared" si="9"/>
        <v>100</v>
      </c>
      <c r="U7" s="40"/>
      <c r="V7" s="41">
        <f t="shared" si="17"/>
        <v>100</v>
      </c>
      <c r="W7" s="41">
        <f t="shared" si="18"/>
        <v>0</v>
      </c>
      <c r="X7" s="38"/>
      <c r="Y7" s="38">
        <v>0</v>
      </c>
      <c r="Z7" s="49">
        <f t="shared" si="10"/>
        <v>0</v>
      </c>
      <c r="AA7" s="38">
        <v>0</v>
      </c>
      <c r="AB7" s="49">
        <f t="shared" si="19"/>
        <v>0</v>
      </c>
      <c r="AC7" s="38">
        <v>0</v>
      </c>
      <c r="AD7" s="49">
        <f t="shared" si="20"/>
        <v>0</v>
      </c>
      <c r="AE7" s="38"/>
      <c r="AF7" s="38">
        <v>0</v>
      </c>
      <c r="AG7" s="49">
        <f t="shared" si="11"/>
        <v>0</v>
      </c>
    </row>
    <row r="8" spans="1:33" ht="14.25" x14ac:dyDescent="0.2">
      <c r="A8" s="46" t="s">
        <v>73</v>
      </c>
      <c r="B8" s="46" t="s">
        <v>134</v>
      </c>
      <c r="C8" s="38" t="s">
        <v>188</v>
      </c>
      <c r="D8" s="46">
        <v>5.4482694870381998</v>
      </c>
      <c r="E8" s="47">
        <v>0</v>
      </c>
      <c r="F8" s="47">
        <v>0</v>
      </c>
      <c r="G8" s="47">
        <v>0</v>
      </c>
      <c r="H8" s="39">
        <f t="shared" si="12"/>
        <v>5.4482694870381998</v>
      </c>
      <c r="I8" s="48">
        <f t="shared" si="13"/>
        <v>0</v>
      </c>
      <c r="J8" s="48">
        <f t="shared" si="14"/>
        <v>0</v>
      </c>
      <c r="K8" s="48">
        <f t="shared" si="15"/>
        <v>0</v>
      </c>
      <c r="L8" s="48">
        <f t="shared" si="16"/>
        <v>100</v>
      </c>
      <c r="M8" s="38">
        <v>0.18482686799034601</v>
      </c>
      <c r="N8" s="46">
        <v>0.160361564031402</v>
      </c>
      <c r="O8" s="46">
        <v>0.60735303128685103</v>
      </c>
      <c r="P8" s="39">
        <f t="shared" si="5"/>
        <v>4.4957280237296011</v>
      </c>
      <c r="Q8" s="48">
        <f t="shared" si="6"/>
        <v>3.3923958502798288</v>
      </c>
      <c r="R8" s="48">
        <f t="shared" si="7"/>
        <v>2.9433486066156047</v>
      </c>
      <c r="S8" s="48">
        <f t="shared" si="8"/>
        <v>11.147631972533386</v>
      </c>
      <c r="T8" s="48">
        <f t="shared" si="9"/>
        <v>82.516623570571184</v>
      </c>
      <c r="U8" s="40"/>
      <c r="V8" s="41">
        <f t="shared" si="17"/>
        <v>100</v>
      </c>
      <c r="W8" s="41">
        <f t="shared" si="18"/>
        <v>17.483376429428819</v>
      </c>
      <c r="X8" s="38"/>
      <c r="Y8" s="38">
        <v>0</v>
      </c>
      <c r="Z8" s="49">
        <f t="shared" si="10"/>
        <v>0</v>
      </c>
      <c r="AA8" s="38">
        <v>0</v>
      </c>
      <c r="AB8" s="49">
        <f t="shared" si="19"/>
        <v>0</v>
      </c>
      <c r="AC8" s="38">
        <v>0</v>
      </c>
      <c r="AD8" s="49">
        <f t="shared" si="20"/>
        <v>0</v>
      </c>
      <c r="AE8" s="38"/>
      <c r="AF8" s="38">
        <v>0</v>
      </c>
      <c r="AG8" s="49">
        <f t="shared" si="11"/>
        <v>0</v>
      </c>
    </row>
    <row r="9" spans="1:33" ht="14.25" x14ac:dyDescent="0.2">
      <c r="A9" s="46" t="s">
        <v>74</v>
      </c>
      <c r="B9" s="46" t="s">
        <v>135</v>
      </c>
      <c r="C9" s="38" t="s">
        <v>188</v>
      </c>
      <c r="D9" s="46">
        <v>1.9288174204500801</v>
      </c>
      <c r="E9" s="47">
        <v>0</v>
      </c>
      <c r="F9" s="47">
        <v>0</v>
      </c>
      <c r="G9" s="47">
        <v>0</v>
      </c>
      <c r="H9" s="39">
        <f t="shared" si="12"/>
        <v>1.9288174204500801</v>
      </c>
      <c r="I9" s="48">
        <f t="shared" si="13"/>
        <v>0</v>
      </c>
      <c r="J9" s="48">
        <f t="shared" si="14"/>
        <v>0</v>
      </c>
      <c r="K9" s="48">
        <f t="shared" si="15"/>
        <v>0</v>
      </c>
      <c r="L9" s="48">
        <f t="shared" si="16"/>
        <v>100</v>
      </c>
      <c r="M9" s="38">
        <v>0.69791039619072703</v>
      </c>
      <c r="N9" s="46">
        <v>0.27599313106082801</v>
      </c>
      <c r="O9" s="46">
        <v>0.42825037794420401</v>
      </c>
      <c r="P9" s="39">
        <f t="shared" si="5"/>
        <v>0.52666351525432109</v>
      </c>
      <c r="Q9" s="48">
        <f t="shared" si="6"/>
        <v>36.183331236601603</v>
      </c>
      <c r="R9" s="48">
        <f t="shared" si="7"/>
        <v>14.308929820658006</v>
      </c>
      <c r="S9" s="48">
        <f t="shared" si="8"/>
        <v>22.202743162920726</v>
      </c>
      <c r="T9" s="48">
        <f t="shared" si="9"/>
        <v>27.304995779819674</v>
      </c>
      <c r="U9" s="40"/>
      <c r="V9" s="41">
        <f t="shared" si="17"/>
        <v>100</v>
      </c>
      <c r="W9" s="41">
        <f t="shared" si="18"/>
        <v>72.695004220180337</v>
      </c>
      <c r="X9" s="38"/>
      <c r="Y9" s="38">
        <v>0</v>
      </c>
      <c r="Z9" s="49">
        <f t="shared" si="10"/>
        <v>0</v>
      </c>
      <c r="AA9" s="38">
        <v>0</v>
      </c>
      <c r="AB9" s="49">
        <f t="shared" si="19"/>
        <v>0</v>
      </c>
      <c r="AC9" s="38">
        <v>0</v>
      </c>
      <c r="AD9" s="49">
        <f t="shared" si="20"/>
        <v>0</v>
      </c>
      <c r="AE9" s="38"/>
      <c r="AF9" s="38">
        <v>0</v>
      </c>
      <c r="AG9" s="49">
        <f t="shared" si="11"/>
        <v>0</v>
      </c>
    </row>
    <row r="10" spans="1:33" ht="14.25" x14ac:dyDescent="0.2">
      <c r="A10" s="46" t="s">
        <v>75</v>
      </c>
      <c r="B10" s="46" t="s">
        <v>136</v>
      </c>
      <c r="C10" s="38" t="s">
        <v>189</v>
      </c>
      <c r="D10" s="46">
        <v>3.3258719375764398E-2</v>
      </c>
      <c r="E10" s="47">
        <v>0</v>
      </c>
      <c r="F10" s="47">
        <v>0</v>
      </c>
      <c r="G10" s="47">
        <v>3.3258719375764398E-2</v>
      </c>
      <c r="H10" s="39">
        <f t="shared" si="12"/>
        <v>0</v>
      </c>
      <c r="I10" s="48">
        <f t="shared" si="13"/>
        <v>0</v>
      </c>
      <c r="J10" s="48">
        <f t="shared" si="14"/>
        <v>0</v>
      </c>
      <c r="K10" s="48">
        <f t="shared" si="15"/>
        <v>100</v>
      </c>
      <c r="L10" s="48">
        <f t="shared" si="16"/>
        <v>0</v>
      </c>
      <c r="M10" s="38">
        <v>7.8749542116438498E-4</v>
      </c>
      <c r="N10" s="46">
        <v>1.14251797035267E-3</v>
      </c>
      <c r="O10" s="46">
        <v>5.23220824741238E-3</v>
      </c>
      <c r="P10" s="39">
        <f t="shared" ref="P10:P26" si="21">D10-SUM(M10,N10,O10)</f>
        <v>2.6096497736834964E-2</v>
      </c>
      <c r="Q10" s="48">
        <f t="shared" ref="Q10:Q26" si="22">M10/D10*100</f>
        <v>2.3677863608249217</v>
      </c>
      <c r="R10" s="48">
        <f t="shared" ref="R10:R26" si="23">N10/D10*100</f>
        <v>3.4352434242709355</v>
      </c>
      <c r="S10" s="48">
        <f t="shared" ref="S10:S26" si="24">O10/D10*100</f>
        <v>15.731839185681592</v>
      </c>
      <c r="T10" s="48">
        <f t="shared" ref="T10:T26" si="25">P10/D10*100</f>
        <v>78.465131029222562</v>
      </c>
      <c r="U10" s="40"/>
      <c r="V10" s="41">
        <f t="shared" si="17"/>
        <v>100</v>
      </c>
      <c r="W10" s="41">
        <f t="shared" ref="W10:W26" si="26">SUM(Q10:R10,S10)</f>
        <v>21.534868970777449</v>
      </c>
      <c r="X10" s="38"/>
      <c r="Y10" s="38">
        <v>0</v>
      </c>
      <c r="Z10" s="49">
        <f t="shared" ref="Z10:Z26" si="27">Y10/D10*100</f>
        <v>0</v>
      </c>
      <c r="AA10" s="38">
        <v>0</v>
      </c>
      <c r="AB10" s="49">
        <f t="shared" ref="AB10:AB26" si="28">AA10/D10*100</f>
        <v>0</v>
      </c>
      <c r="AC10" s="38">
        <v>0</v>
      </c>
      <c r="AD10" s="49">
        <f t="shared" si="20"/>
        <v>0</v>
      </c>
      <c r="AE10" s="38"/>
      <c r="AF10" s="38">
        <v>0</v>
      </c>
      <c r="AG10" s="49">
        <f t="shared" ref="AG10:AG26" si="29">AF10/D10*100</f>
        <v>0</v>
      </c>
    </row>
    <row r="11" spans="1:33" ht="14.25" x14ac:dyDescent="0.2">
      <c r="A11" s="46" t="s">
        <v>76</v>
      </c>
      <c r="B11" s="46" t="s">
        <v>137</v>
      </c>
      <c r="C11" s="38" t="s">
        <v>189</v>
      </c>
      <c r="D11" s="46">
        <v>8.6687305127060896E-2</v>
      </c>
      <c r="E11" s="47">
        <v>0</v>
      </c>
      <c r="F11" s="47">
        <v>0</v>
      </c>
      <c r="G11" s="47">
        <v>0</v>
      </c>
      <c r="H11" s="39">
        <f t="shared" si="12"/>
        <v>8.6687305127060896E-2</v>
      </c>
      <c r="I11" s="48">
        <f t="shared" si="13"/>
        <v>0</v>
      </c>
      <c r="J11" s="48">
        <f t="shared" si="14"/>
        <v>0</v>
      </c>
      <c r="K11" s="48">
        <f t="shared" si="15"/>
        <v>0</v>
      </c>
      <c r="L11" s="48">
        <f t="shared" si="16"/>
        <v>100</v>
      </c>
      <c r="M11" s="38">
        <v>2.8364053094506299E-2</v>
      </c>
      <c r="N11" s="46">
        <v>4.4543115746531799E-3</v>
      </c>
      <c r="O11" s="46">
        <v>2.8218539530948598E-2</v>
      </c>
      <c r="P11" s="39">
        <f t="shared" si="21"/>
        <v>2.5650400926952817E-2</v>
      </c>
      <c r="Q11" s="48">
        <f t="shared" si="22"/>
        <v>32.719961767103065</v>
      </c>
      <c r="R11" s="48">
        <f t="shared" si="23"/>
        <v>5.1383666479472696</v>
      </c>
      <c r="S11" s="48">
        <f t="shared" si="24"/>
        <v>32.552101475051749</v>
      </c>
      <c r="T11" s="48">
        <f t="shared" si="25"/>
        <v>29.589570109897917</v>
      </c>
      <c r="U11" s="40"/>
      <c r="V11" s="41">
        <f t="shared" si="17"/>
        <v>100</v>
      </c>
      <c r="W11" s="41">
        <f t="shared" si="26"/>
        <v>70.41042989010208</v>
      </c>
      <c r="X11" s="38"/>
      <c r="Y11" s="38">
        <v>0</v>
      </c>
      <c r="Z11" s="49">
        <f t="shared" si="27"/>
        <v>0</v>
      </c>
      <c r="AA11" s="38">
        <v>0</v>
      </c>
      <c r="AB11" s="49">
        <f t="shared" si="28"/>
        <v>0</v>
      </c>
      <c r="AC11" s="38">
        <v>0</v>
      </c>
      <c r="AD11" s="49">
        <f t="shared" si="20"/>
        <v>0</v>
      </c>
      <c r="AE11" s="38"/>
      <c r="AF11" s="38">
        <v>8.0730216837519797E-2</v>
      </c>
      <c r="AG11" s="49">
        <f t="shared" si="29"/>
        <v>93.128073042748809</v>
      </c>
    </row>
    <row r="12" spans="1:33" ht="14.25" x14ac:dyDescent="0.2">
      <c r="A12" s="38" t="s">
        <v>77</v>
      </c>
      <c r="B12" s="38" t="s">
        <v>138</v>
      </c>
      <c r="C12" s="38" t="s">
        <v>189</v>
      </c>
      <c r="D12" s="46">
        <v>0.30206904365746301</v>
      </c>
      <c r="E12" s="47">
        <v>9.4324634541721103E-2</v>
      </c>
      <c r="F12" s="47">
        <v>1.8465667937439501E-8</v>
      </c>
      <c r="G12" s="47">
        <v>0.11074688247079099</v>
      </c>
      <c r="H12" s="39">
        <f t="shared" si="12"/>
        <v>9.6997508179282974E-2</v>
      </c>
      <c r="I12" s="48">
        <f t="shared" si="13"/>
        <v>31.226183722646645</v>
      </c>
      <c r="J12" s="48">
        <f t="shared" si="14"/>
        <v>6.113062005247714E-6</v>
      </c>
      <c r="K12" s="48">
        <f t="shared" si="15"/>
        <v>36.66277124258206</v>
      </c>
      <c r="L12" s="48">
        <f t="shared" si="16"/>
        <v>32.111038921709287</v>
      </c>
      <c r="M12" s="38">
        <v>0.107656936813065</v>
      </c>
      <c r="N12" s="46">
        <v>0.14340098920052599</v>
      </c>
      <c r="O12" s="46">
        <v>5.1011127245135499E-2</v>
      </c>
      <c r="P12" s="39">
        <f t="shared" si="21"/>
        <v>-9.601263506464619E-9</v>
      </c>
      <c r="Q12" s="48">
        <f t="shared" si="22"/>
        <v>35.639844291739024</v>
      </c>
      <c r="R12" s="48">
        <f t="shared" si="23"/>
        <v>47.472917934331029</v>
      </c>
      <c r="S12" s="48">
        <f t="shared" si="24"/>
        <v>16.887240952429586</v>
      </c>
      <c r="T12" s="48">
        <f t="shared" si="25"/>
        <v>-3.1784996536593652E-6</v>
      </c>
      <c r="U12" s="40"/>
      <c r="V12" s="41">
        <f t="shared" si="17"/>
        <v>100</v>
      </c>
      <c r="W12" s="41">
        <f t="shared" si="26"/>
        <v>100.00000317849964</v>
      </c>
      <c r="X12" s="38"/>
      <c r="Y12" s="38">
        <v>1.0386495279930299E-3</v>
      </c>
      <c r="Z12" s="49">
        <f t="shared" si="27"/>
        <v>0.34384507442968121</v>
      </c>
      <c r="AA12" s="38">
        <v>0</v>
      </c>
      <c r="AB12" s="49">
        <f t="shared" si="28"/>
        <v>0</v>
      </c>
      <c r="AC12" s="38">
        <v>6.5687568531402505E-4</v>
      </c>
      <c r="AD12" s="49">
        <f t="shared" si="20"/>
        <v>0.21745878934185053</v>
      </c>
      <c r="AE12" s="38"/>
      <c r="AF12" s="38">
        <v>0.30206904365746301</v>
      </c>
      <c r="AG12" s="49">
        <f t="shared" si="29"/>
        <v>100</v>
      </c>
    </row>
    <row r="13" spans="1:33" ht="14.25" x14ac:dyDescent="0.2">
      <c r="A13" s="38" t="s">
        <v>78</v>
      </c>
      <c r="B13" s="38" t="s">
        <v>139</v>
      </c>
      <c r="C13" s="38" t="s">
        <v>189</v>
      </c>
      <c r="D13" s="46">
        <v>0.26887414103009499</v>
      </c>
      <c r="E13" s="47">
        <v>0</v>
      </c>
      <c r="F13" s="47">
        <v>0</v>
      </c>
      <c r="G13" s="47">
        <v>0</v>
      </c>
      <c r="H13" s="39">
        <f t="shared" si="12"/>
        <v>0.26887414103009499</v>
      </c>
      <c r="I13" s="48">
        <f t="shared" si="13"/>
        <v>0</v>
      </c>
      <c r="J13" s="48">
        <f t="shared" si="14"/>
        <v>0</v>
      </c>
      <c r="K13" s="48">
        <f t="shared" si="15"/>
        <v>0</v>
      </c>
      <c r="L13" s="48">
        <f t="shared" si="16"/>
        <v>100</v>
      </c>
      <c r="M13" s="38">
        <v>2.7065631906443701E-4</v>
      </c>
      <c r="N13" s="46">
        <v>4.0371992654245298E-4</v>
      </c>
      <c r="O13" s="46">
        <v>3.78274641735997E-3</v>
      </c>
      <c r="P13" s="39">
        <f t="shared" si="21"/>
        <v>0.26441701836712811</v>
      </c>
      <c r="Q13" s="48">
        <f t="shared" si="22"/>
        <v>0.10066282983834528</v>
      </c>
      <c r="R13" s="48">
        <f t="shared" si="23"/>
        <v>0.15015200978262344</v>
      </c>
      <c r="S13" s="48">
        <f t="shared" si="24"/>
        <v>1.406883682777277</v>
      </c>
      <c r="T13" s="48">
        <f t="shared" si="25"/>
        <v>98.342301477601751</v>
      </c>
      <c r="U13" s="40"/>
      <c r="V13" s="41">
        <f t="shared" si="17"/>
        <v>100</v>
      </c>
      <c r="W13" s="41">
        <f t="shared" si="26"/>
        <v>1.6576985223982459</v>
      </c>
      <c r="X13" s="38"/>
      <c r="Y13" s="38">
        <v>0</v>
      </c>
      <c r="Z13" s="49">
        <f t="shared" si="27"/>
        <v>0</v>
      </c>
      <c r="AA13" s="38">
        <v>0</v>
      </c>
      <c r="AB13" s="49">
        <f t="shared" si="28"/>
        <v>0</v>
      </c>
      <c r="AC13" s="38">
        <v>0</v>
      </c>
      <c r="AD13" s="49">
        <f t="shared" si="20"/>
        <v>0</v>
      </c>
      <c r="AE13" s="38"/>
      <c r="AF13" s="38">
        <v>0</v>
      </c>
      <c r="AG13" s="49">
        <f t="shared" si="29"/>
        <v>0</v>
      </c>
    </row>
    <row r="14" spans="1:33" ht="14.25" x14ac:dyDescent="0.2">
      <c r="A14" s="38" t="s">
        <v>79</v>
      </c>
      <c r="B14" s="38" t="s">
        <v>140</v>
      </c>
      <c r="C14" s="38" t="s">
        <v>189</v>
      </c>
      <c r="D14" s="46">
        <v>0.26543912714014201</v>
      </c>
      <c r="E14" s="47">
        <v>0</v>
      </c>
      <c r="F14" s="47">
        <v>0</v>
      </c>
      <c r="G14" s="47">
        <v>0</v>
      </c>
      <c r="H14" s="39">
        <f t="shared" si="12"/>
        <v>0.26543912714014201</v>
      </c>
      <c r="I14" s="48">
        <f t="shared" si="13"/>
        <v>0</v>
      </c>
      <c r="J14" s="48">
        <f t="shared" si="14"/>
        <v>0</v>
      </c>
      <c r="K14" s="48">
        <f t="shared" si="15"/>
        <v>0</v>
      </c>
      <c r="L14" s="48">
        <f t="shared" si="16"/>
        <v>100</v>
      </c>
      <c r="M14" s="38">
        <v>1.48116912242912E-2</v>
      </c>
      <c r="N14" s="46">
        <v>6.8053716837312098E-3</v>
      </c>
      <c r="O14" s="46">
        <v>2.6321562411925299E-2</v>
      </c>
      <c r="P14" s="39">
        <f t="shared" si="21"/>
        <v>0.21750050182019431</v>
      </c>
      <c r="Q14" s="48">
        <f t="shared" si="22"/>
        <v>5.5800707996116854</v>
      </c>
      <c r="R14" s="48">
        <f t="shared" si="23"/>
        <v>2.5638163284564399</v>
      </c>
      <c r="S14" s="48">
        <f t="shared" si="24"/>
        <v>9.916233034487222</v>
      </c>
      <c r="T14" s="48">
        <f t="shared" si="25"/>
        <v>81.939879837444664</v>
      </c>
      <c r="U14" s="38"/>
      <c r="V14" s="41">
        <f t="shared" si="17"/>
        <v>100</v>
      </c>
      <c r="W14" s="41">
        <f t="shared" si="26"/>
        <v>18.06012016255535</v>
      </c>
      <c r="X14" s="38"/>
      <c r="Y14" s="38">
        <v>0</v>
      </c>
      <c r="Z14" s="49">
        <f t="shared" si="27"/>
        <v>0</v>
      </c>
      <c r="AA14" s="38">
        <v>0</v>
      </c>
      <c r="AB14" s="49">
        <f t="shared" si="28"/>
        <v>0</v>
      </c>
      <c r="AC14" s="38">
        <v>0</v>
      </c>
      <c r="AD14" s="49">
        <f t="shared" si="20"/>
        <v>0</v>
      </c>
      <c r="AE14" s="38"/>
      <c r="AF14" s="38">
        <v>0</v>
      </c>
      <c r="AG14" s="49">
        <f t="shared" si="29"/>
        <v>0</v>
      </c>
    </row>
    <row r="15" spans="1:33" ht="14.25" x14ac:dyDescent="0.2">
      <c r="A15" s="38" t="s">
        <v>80</v>
      </c>
      <c r="B15" s="38" t="s">
        <v>141</v>
      </c>
      <c r="C15" s="38" t="s">
        <v>189</v>
      </c>
      <c r="D15" s="46">
        <v>0.16760648056864699</v>
      </c>
      <c r="E15" s="47">
        <v>0</v>
      </c>
      <c r="F15" s="47">
        <v>0</v>
      </c>
      <c r="G15" s="47">
        <v>0</v>
      </c>
      <c r="H15" s="39">
        <f t="shared" si="12"/>
        <v>0.16760648056864699</v>
      </c>
      <c r="I15" s="48">
        <f t="shared" si="13"/>
        <v>0</v>
      </c>
      <c r="J15" s="48">
        <f t="shared" si="14"/>
        <v>0</v>
      </c>
      <c r="K15" s="48">
        <f t="shared" si="15"/>
        <v>0</v>
      </c>
      <c r="L15" s="48">
        <f t="shared" si="16"/>
        <v>100</v>
      </c>
      <c r="M15" s="38">
        <v>0</v>
      </c>
      <c r="N15" s="46">
        <v>0</v>
      </c>
      <c r="O15" s="46">
        <v>0</v>
      </c>
      <c r="P15" s="39">
        <f t="shared" si="21"/>
        <v>0.16760648056864699</v>
      </c>
      <c r="Q15" s="48">
        <f t="shared" si="22"/>
        <v>0</v>
      </c>
      <c r="R15" s="48">
        <f t="shared" si="23"/>
        <v>0</v>
      </c>
      <c r="S15" s="48">
        <f t="shared" si="24"/>
        <v>0</v>
      </c>
      <c r="T15" s="48">
        <f t="shared" si="25"/>
        <v>100</v>
      </c>
      <c r="U15" s="38"/>
      <c r="V15" s="41">
        <f t="shared" si="17"/>
        <v>100</v>
      </c>
      <c r="W15" s="41">
        <f t="shared" si="26"/>
        <v>0</v>
      </c>
      <c r="X15" s="38"/>
      <c r="Y15" s="38">
        <v>0</v>
      </c>
      <c r="Z15" s="49">
        <f t="shared" si="27"/>
        <v>0</v>
      </c>
      <c r="AA15" s="38">
        <v>0</v>
      </c>
      <c r="AB15" s="49">
        <f t="shared" si="28"/>
        <v>0</v>
      </c>
      <c r="AC15" s="38">
        <v>0</v>
      </c>
      <c r="AD15" s="49">
        <f t="shared" si="20"/>
        <v>0</v>
      </c>
      <c r="AE15" s="38"/>
      <c r="AF15" s="38">
        <v>0</v>
      </c>
      <c r="AG15" s="49">
        <f t="shared" si="29"/>
        <v>0</v>
      </c>
    </row>
    <row r="16" spans="1:33" ht="14.25" x14ac:dyDescent="0.2">
      <c r="A16" s="38" t="s">
        <v>81</v>
      </c>
      <c r="B16" s="38" t="s">
        <v>142</v>
      </c>
      <c r="C16" s="38" t="s">
        <v>189</v>
      </c>
      <c r="D16" s="46">
        <v>0.42830244502262499</v>
      </c>
      <c r="E16" s="47">
        <v>0</v>
      </c>
      <c r="F16" s="47">
        <v>0</v>
      </c>
      <c r="G16" s="47">
        <v>0</v>
      </c>
      <c r="H16" s="39">
        <f t="shared" si="12"/>
        <v>0.42830244502262499</v>
      </c>
      <c r="I16" s="48">
        <f t="shared" si="13"/>
        <v>0</v>
      </c>
      <c r="J16" s="48">
        <f t="shared" si="14"/>
        <v>0</v>
      </c>
      <c r="K16" s="48">
        <f t="shared" si="15"/>
        <v>0</v>
      </c>
      <c r="L16" s="48">
        <f t="shared" si="16"/>
        <v>100</v>
      </c>
      <c r="M16" s="38">
        <v>4.7633248471148498E-2</v>
      </c>
      <c r="N16" s="46">
        <v>5.7546892863465397E-3</v>
      </c>
      <c r="O16" s="46">
        <v>1.26444823233941E-2</v>
      </c>
      <c r="P16" s="39">
        <f t="shared" si="21"/>
        <v>0.36227002494173588</v>
      </c>
      <c r="Q16" s="48">
        <f t="shared" si="22"/>
        <v>11.121404751409319</v>
      </c>
      <c r="R16" s="48">
        <f t="shared" si="23"/>
        <v>1.3436041174228059</v>
      </c>
      <c r="S16" s="48">
        <f t="shared" si="24"/>
        <v>2.9522321131568972</v>
      </c>
      <c r="T16" s="48">
        <f t="shared" si="25"/>
        <v>84.582759018010989</v>
      </c>
      <c r="U16" s="38"/>
      <c r="V16" s="41">
        <f t="shared" si="17"/>
        <v>100</v>
      </c>
      <c r="W16" s="41">
        <f t="shared" si="26"/>
        <v>15.417240981989023</v>
      </c>
      <c r="X16" s="38"/>
      <c r="Y16" s="38">
        <v>0</v>
      </c>
      <c r="Z16" s="49">
        <f t="shared" si="27"/>
        <v>0</v>
      </c>
      <c r="AA16" s="38">
        <v>0</v>
      </c>
      <c r="AB16" s="49">
        <f t="shared" si="28"/>
        <v>0</v>
      </c>
      <c r="AC16" s="38">
        <v>0</v>
      </c>
      <c r="AD16" s="49">
        <f t="shared" si="20"/>
        <v>0</v>
      </c>
      <c r="AE16" s="38"/>
      <c r="AF16" s="38">
        <v>0</v>
      </c>
      <c r="AG16" s="49">
        <f t="shared" si="29"/>
        <v>0</v>
      </c>
    </row>
    <row r="17" spans="1:33" ht="14.25" x14ac:dyDescent="0.2">
      <c r="A17" s="38" t="s">
        <v>82</v>
      </c>
      <c r="B17" s="38" t="s">
        <v>143</v>
      </c>
      <c r="C17" s="38" t="s">
        <v>189</v>
      </c>
      <c r="D17" s="46">
        <v>0.16476382220112701</v>
      </c>
      <c r="E17" s="47">
        <v>0</v>
      </c>
      <c r="F17" s="47">
        <v>0</v>
      </c>
      <c r="G17" s="47">
        <v>0</v>
      </c>
      <c r="H17" s="39">
        <f t="shared" si="12"/>
        <v>0.16476382220112701</v>
      </c>
      <c r="I17" s="48">
        <f t="shared" si="13"/>
        <v>0</v>
      </c>
      <c r="J17" s="48">
        <f t="shared" si="14"/>
        <v>0</v>
      </c>
      <c r="K17" s="48">
        <f t="shared" si="15"/>
        <v>0</v>
      </c>
      <c r="L17" s="48">
        <f t="shared" si="16"/>
        <v>100</v>
      </c>
      <c r="M17" s="38">
        <v>4.6534437532140802E-2</v>
      </c>
      <c r="N17" s="46">
        <v>1.2409781804149599E-2</v>
      </c>
      <c r="O17" s="46">
        <v>2.24690299246285E-2</v>
      </c>
      <c r="P17" s="39">
        <f t="shared" si="21"/>
        <v>8.3350572940208104E-2</v>
      </c>
      <c r="Q17" s="48">
        <f t="shared" si="22"/>
        <v>28.243116061811353</v>
      </c>
      <c r="R17" s="48">
        <f t="shared" si="23"/>
        <v>7.5318608407863907</v>
      </c>
      <c r="S17" s="48">
        <f t="shared" si="24"/>
        <v>13.637113793828224</v>
      </c>
      <c r="T17" s="48">
        <f t="shared" si="25"/>
        <v>50.58790930357403</v>
      </c>
      <c r="U17" s="38"/>
      <c r="V17" s="41">
        <f t="shared" si="17"/>
        <v>100</v>
      </c>
      <c r="W17" s="41">
        <f t="shared" si="26"/>
        <v>49.412090696425963</v>
      </c>
      <c r="X17" s="38"/>
      <c r="Y17" s="38">
        <v>0</v>
      </c>
      <c r="Z17" s="49">
        <f t="shared" si="27"/>
        <v>0</v>
      </c>
      <c r="AA17" s="38">
        <v>0</v>
      </c>
      <c r="AB17" s="49">
        <f t="shared" si="28"/>
        <v>0</v>
      </c>
      <c r="AC17" s="38">
        <v>0</v>
      </c>
      <c r="AD17" s="49">
        <f t="shared" si="20"/>
        <v>0</v>
      </c>
      <c r="AE17" s="38"/>
      <c r="AF17" s="38">
        <v>0</v>
      </c>
      <c r="AG17" s="49">
        <f t="shared" si="29"/>
        <v>0</v>
      </c>
    </row>
    <row r="18" spans="1:33" ht="14.25" x14ac:dyDescent="0.2">
      <c r="A18" s="38" t="s">
        <v>83</v>
      </c>
      <c r="B18" s="38" t="s">
        <v>144</v>
      </c>
      <c r="C18" s="38" t="s">
        <v>189</v>
      </c>
      <c r="D18" s="46">
        <v>0.29630138411247098</v>
      </c>
      <c r="E18" s="47">
        <v>0</v>
      </c>
      <c r="F18" s="47">
        <v>0</v>
      </c>
      <c r="G18" s="47">
        <v>0</v>
      </c>
      <c r="H18" s="39">
        <f t="shared" si="12"/>
        <v>0.29630138411247098</v>
      </c>
      <c r="I18" s="48">
        <f t="shared" si="13"/>
        <v>0</v>
      </c>
      <c r="J18" s="48">
        <f t="shared" si="14"/>
        <v>0</v>
      </c>
      <c r="K18" s="48">
        <f t="shared" si="15"/>
        <v>0</v>
      </c>
      <c r="L18" s="48">
        <f t="shared" si="16"/>
        <v>100</v>
      </c>
      <c r="M18" s="38">
        <v>0</v>
      </c>
      <c r="N18" s="46">
        <v>2.1604656816489199E-3</v>
      </c>
      <c r="O18" s="46">
        <v>8.3230956440384001E-4</v>
      </c>
      <c r="P18" s="39">
        <f t="shared" si="21"/>
        <v>0.29330860886641824</v>
      </c>
      <c r="Q18" s="48">
        <f t="shared" si="22"/>
        <v>0</v>
      </c>
      <c r="R18" s="48">
        <f t="shared" si="23"/>
        <v>0.72914464713699878</v>
      </c>
      <c r="S18" s="48">
        <f t="shared" si="24"/>
        <v>0.28089965455170113</v>
      </c>
      <c r="T18" s="48">
        <f t="shared" si="25"/>
        <v>98.989955698311306</v>
      </c>
      <c r="U18" s="38"/>
      <c r="V18" s="41">
        <f t="shared" si="17"/>
        <v>100</v>
      </c>
      <c r="W18" s="41">
        <f t="shared" si="26"/>
        <v>1.0100443016887</v>
      </c>
      <c r="X18" s="38"/>
      <c r="Y18" s="38">
        <v>0</v>
      </c>
      <c r="Z18" s="49">
        <f t="shared" si="27"/>
        <v>0</v>
      </c>
      <c r="AA18" s="38">
        <v>0</v>
      </c>
      <c r="AB18" s="49">
        <f t="shared" si="28"/>
        <v>0</v>
      </c>
      <c r="AC18" s="38">
        <v>0</v>
      </c>
      <c r="AD18" s="49">
        <f t="shared" si="20"/>
        <v>0</v>
      </c>
      <c r="AE18" s="38"/>
      <c r="AF18" s="38">
        <v>0</v>
      </c>
      <c r="AG18" s="49">
        <f t="shared" si="29"/>
        <v>0</v>
      </c>
    </row>
    <row r="19" spans="1:33" ht="14.25" x14ac:dyDescent="0.2">
      <c r="A19" s="38" t="s">
        <v>84</v>
      </c>
      <c r="B19" s="38" t="s">
        <v>145</v>
      </c>
      <c r="C19" s="38" t="s">
        <v>189</v>
      </c>
      <c r="D19" s="46">
        <v>7.8865281409816801E-2</v>
      </c>
      <c r="E19" s="47">
        <v>0</v>
      </c>
      <c r="F19" s="47">
        <v>0</v>
      </c>
      <c r="G19" s="47">
        <v>0</v>
      </c>
      <c r="H19" s="39">
        <f t="shared" si="12"/>
        <v>7.8865281409816801E-2</v>
      </c>
      <c r="I19" s="48">
        <f t="shared" si="13"/>
        <v>0</v>
      </c>
      <c r="J19" s="48">
        <f t="shared" si="14"/>
        <v>0</v>
      </c>
      <c r="K19" s="48">
        <f t="shared" si="15"/>
        <v>0</v>
      </c>
      <c r="L19" s="48">
        <f t="shared" si="16"/>
        <v>100</v>
      </c>
      <c r="M19" s="38">
        <v>0</v>
      </c>
      <c r="N19" s="46">
        <v>0</v>
      </c>
      <c r="O19" s="46">
        <v>0</v>
      </c>
      <c r="P19" s="39">
        <f t="shared" si="21"/>
        <v>7.8865281409816801E-2</v>
      </c>
      <c r="Q19" s="48">
        <f t="shared" si="22"/>
        <v>0</v>
      </c>
      <c r="R19" s="48">
        <f t="shared" si="23"/>
        <v>0</v>
      </c>
      <c r="S19" s="48">
        <f t="shared" si="24"/>
        <v>0</v>
      </c>
      <c r="T19" s="48">
        <f t="shared" si="25"/>
        <v>100</v>
      </c>
      <c r="U19" s="38"/>
      <c r="V19" s="41">
        <f t="shared" si="17"/>
        <v>100</v>
      </c>
      <c r="W19" s="41">
        <f t="shared" si="26"/>
        <v>0</v>
      </c>
      <c r="X19" s="38"/>
      <c r="Y19" s="38">
        <v>0</v>
      </c>
      <c r="Z19" s="49">
        <f t="shared" si="27"/>
        <v>0</v>
      </c>
      <c r="AA19" s="38">
        <v>0</v>
      </c>
      <c r="AB19" s="49">
        <f t="shared" si="28"/>
        <v>0</v>
      </c>
      <c r="AC19" s="38">
        <v>0</v>
      </c>
      <c r="AD19" s="49">
        <f t="shared" si="20"/>
        <v>0</v>
      </c>
      <c r="AE19" s="38"/>
      <c r="AF19" s="38">
        <v>0</v>
      </c>
      <c r="AG19" s="49">
        <f t="shared" si="29"/>
        <v>0</v>
      </c>
    </row>
    <row r="20" spans="1:33" ht="14.25" x14ac:dyDescent="0.2">
      <c r="A20" s="38" t="s">
        <v>85</v>
      </c>
      <c r="B20" s="38" t="s">
        <v>146</v>
      </c>
      <c r="C20" s="38" t="s">
        <v>189</v>
      </c>
      <c r="D20" s="46">
        <v>0.37322143295705301</v>
      </c>
      <c r="E20" s="47">
        <v>0</v>
      </c>
      <c r="F20" s="47">
        <v>0</v>
      </c>
      <c r="G20" s="47">
        <v>0</v>
      </c>
      <c r="H20" s="39">
        <f t="shared" si="12"/>
        <v>0.37322143295705301</v>
      </c>
      <c r="I20" s="48">
        <f t="shared" si="13"/>
        <v>0</v>
      </c>
      <c r="J20" s="48">
        <f t="shared" si="14"/>
        <v>0</v>
      </c>
      <c r="K20" s="48">
        <f t="shared" si="15"/>
        <v>0</v>
      </c>
      <c r="L20" s="48">
        <f t="shared" si="16"/>
        <v>100</v>
      </c>
      <c r="M20" s="38">
        <v>0</v>
      </c>
      <c r="N20" s="46">
        <v>0</v>
      </c>
      <c r="O20" s="46">
        <v>0</v>
      </c>
      <c r="P20" s="39">
        <f t="shared" si="21"/>
        <v>0.37322143295705301</v>
      </c>
      <c r="Q20" s="48">
        <f t="shared" si="22"/>
        <v>0</v>
      </c>
      <c r="R20" s="48">
        <f t="shared" si="23"/>
        <v>0</v>
      </c>
      <c r="S20" s="48">
        <f t="shared" si="24"/>
        <v>0</v>
      </c>
      <c r="T20" s="48">
        <f t="shared" si="25"/>
        <v>100</v>
      </c>
      <c r="U20" s="38"/>
      <c r="V20" s="41">
        <f t="shared" si="17"/>
        <v>100</v>
      </c>
      <c r="W20" s="41">
        <f t="shared" si="26"/>
        <v>0</v>
      </c>
      <c r="X20" s="38"/>
      <c r="Y20" s="38">
        <v>0</v>
      </c>
      <c r="Z20" s="49">
        <f t="shared" si="27"/>
        <v>0</v>
      </c>
      <c r="AA20" s="38">
        <v>0</v>
      </c>
      <c r="AB20" s="49">
        <f t="shared" si="28"/>
        <v>0</v>
      </c>
      <c r="AC20" s="38">
        <v>0</v>
      </c>
      <c r="AD20" s="49">
        <f t="shared" si="20"/>
        <v>0</v>
      </c>
      <c r="AE20" s="38"/>
      <c r="AF20" s="38">
        <v>0</v>
      </c>
      <c r="AG20" s="49">
        <f t="shared" si="29"/>
        <v>0</v>
      </c>
    </row>
    <row r="21" spans="1:33" ht="14.25" x14ac:dyDescent="0.2">
      <c r="A21" s="38" t="s">
        <v>86</v>
      </c>
      <c r="B21" s="38" t="s">
        <v>147</v>
      </c>
      <c r="C21" s="38" t="s">
        <v>189</v>
      </c>
      <c r="D21" s="46">
        <v>2.9872117928387101</v>
      </c>
      <c r="E21" s="47">
        <v>0</v>
      </c>
      <c r="F21" s="47">
        <v>0</v>
      </c>
      <c r="G21" s="47">
        <v>0</v>
      </c>
      <c r="H21" s="39">
        <f t="shared" si="12"/>
        <v>2.9872117928387101</v>
      </c>
      <c r="I21" s="48">
        <f t="shared" si="13"/>
        <v>0</v>
      </c>
      <c r="J21" s="48">
        <f t="shared" si="14"/>
        <v>0</v>
      </c>
      <c r="K21" s="48">
        <f t="shared" si="15"/>
        <v>0</v>
      </c>
      <c r="L21" s="48">
        <f t="shared" si="16"/>
        <v>100</v>
      </c>
      <c r="M21" s="38">
        <v>0.44918568117174301</v>
      </c>
      <c r="N21" s="46">
        <v>0.134570205977492</v>
      </c>
      <c r="O21" s="46">
        <v>0.152832615715461</v>
      </c>
      <c r="P21" s="39">
        <f t="shared" si="21"/>
        <v>2.2506232899740142</v>
      </c>
      <c r="Q21" s="48">
        <f t="shared" si="22"/>
        <v>15.036954602568956</v>
      </c>
      <c r="R21" s="48">
        <f t="shared" si="23"/>
        <v>4.5048766311146498</v>
      </c>
      <c r="S21" s="48">
        <f t="shared" si="24"/>
        <v>5.1162296587690577</v>
      </c>
      <c r="T21" s="48">
        <f t="shared" si="25"/>
        <v>75.341939107547347</v>
      </c>
      <c r="U21" s="38"/>
      <c r="V21" s="41">
        <f t="shared" si="17"/>
        <v>100</v>
      </c>
      <c r="W21" s="41">
        <f t="shared" si="26"/>
        <v>24.658060892452664</v>
      </c>
      <c r="X21" s="38"/>
      <c r="Y21" s="38">
        <v>0</v>
      </c>
      <c r="Z21" s="49">
        <f t="shared" si="27"/>
        <v>0</v>
      </c>
      <c r="AA21" s="38">
        <v>0</v>
      </c>
      <c r="AB21" s="49">
        <f t="shared" si="28"/>
        <v>0</v>
      </c>
      <c r="AC21" s="38">
        <v>0</v>
      </c>
      <c r="AD21" s="49">
        <f t="shared" si="20"/>
        <v>0</v>
      </c>
      <c r="AE21" s="38"/>
      <c r="AF21" s="38">
        <v>0</v>
      </c>
      <c r="AG21" s="49">
        <f t="shared" si="29"/>
        <v>0</v>
      </c>
    </row>
    <row r="22" spans="1:33" ht="14.25" x14ac:dyDescent="0.2">
      <c r="A22" s="38" t="s">
        <v>87</v>
      </c>
      <c r="B22" s="38" t="s">
        <v>148</v>
      </c>
      <c r="C22" s="38" t="s">
        <v>189</v>
      </c>
      <c r="D22" s="46">
        <v>9.62565000861417E-2</v>
      </c>
      <c r="E22" s="47">
        <v>0</v>
      </c>
      <c r="F22" s="47">
        <v>0</v>
      </c>
      <c r="G22" s="47">
        <v>0</v>
      </c>
      <c r="H22" s="39">
        <f t="shared" si="12"/>
        <v>9.62565000861417E-2</v>
      </c>
      <c r="I22" s="48">
        <f t="shared" si="13"/>
        <v>0</v>
      </c>
      <c r="J22" s="48">
        <f t="shared" si="14"/>
        <v>0</v>
      </c>
      <c r="K22" s="48">
        <f t="shared" si="15"/>
        <v>0</v>
      </c>
      <c r="L22" s="48">
        <f t="shared" si="16"/>
        <v>100</v>
      </c>
      <c r="M22" s="38">
        <v>0</v>
      </c>
      <c r="N22" s="46">
        <v>0</v>
      </c>
      <c r="O22" s="46">
        <v>0</v>
      </c>
      <c r="P22" s="39">
        <f t="shared" si="21"/>
        <v>9.62565000861417E-2</v>
      </c>
      <c r="Q22" s="48">
        <f t="shared" si="22"/>
        <v>0</v>
      </c>
      <c r="R22" s="48">
        <f t="shared" si="23"/>
        <v>0</v>
      </c>
      <c r="S22" s="48">
        <f t="shared" si="24"/>
        <v>0</v>
      </c>
      <c r="T22" s="48">
        <f t="shared" si="25"/>
        <v>100</v>
      </c>
      <c r="U22" s="38"/>
      <c r="V22" s="41">
        <f t="shared" si="17"/>
        <v>100</v>
      </c>
      <c r="W22" s="41">
        <f t="shared" si="26"/>
        <v>0</v>
      </c>
      <c r="X22" s="38"/>
      <c r="Y22" s="38">
        <v>0</v>
      </c>
      <c r="Z22" s="49">
        <f t="shared" si="27"/>
        <v>0</v>
      </c>
      <c r="AA22" s="38">
        <v>0</v>
      </c>
      <c r="AB22" s="49">
        <f t="shared" si="28"/>
        <v>0</v>
      </c>
      <c r="AC22" s="38">
        <v>0</v>
      </c>
      <c r="AD22" s="49">
        <f t="shared" si="20"/>
        <v>0</v>
      </c>
      <c r="AE22" s="38"/>
      <c r="AF22" s="38">
        <v>0</v>
      </c>
      <c r="AG22" s="49">
        <f t="shared" si="29"/>
        <v>0</v>
      </c>
    </row>
    <row r="23" spans="1:33" ht="14.25" x14ac:dyDescent="0.2">
      <c r="A23" s="38" t="s">
        <v>88</v>
      </c>
      <c r="B23" s="38" t="s">
        <v>149</v>
      </c>
      <c r="C23" s="38" t="s">
        <v>189</v>
      </c>
      <c r="D23" s="46">
        <v>0.109670595001615</v>
      </c>
      <c r="E23" s="47">
        <v>0</v>
      </c>
      <c r="F23" s="47">
        <v>0</v>
      </c>
      <c r="G23" s="47">
        <v>0</v>
      </c>
      <c r="H23" s="39">
        <f t="shared" si="12"/>
        <v>0.109670595001615</v>
      </c>
      <c r="I23" s="48">
        <f t="shared" si="13"/>
        <v>0</v>
      </c>
      <c r="J23" s="48">
        <f t="shared" si="14"/>
        <v>0</v>
      </c>
      <c r="K23" s="48">
        <f t="shared" si="15"/>
        <v>0</v>
      </c>
      <c r="L23" s="48">
        <f t="shared" si="16"/>
        <v>100</v>
      </c>
      <c r="M23" s="38">
        <v>0</v>
      </c>
      <c r="N23" s="46">
        <v>0</v>
      </c>
      <c r="O23" s="46">
        <v>1.8700696367450199E-4</v>
      </c>
      <c r="P23" s="39">
        <f t="shared" si="21"/>
        <v>0.10948358803794049</v>
      </c>
      <c r="Q23" s="48">
        <f t="shared" si="22"/>
        <v>0</v>
      </c>
      <c r="R23" s="48">
        <f t="shared" si="23"/>
        <v>0</v>
      </c>
      <c r="S23" s="48">
        <f t="shared" si="24"/>
        <v>0.17051695914638573</v>
      </c>
      <c r="T23" s="48">
        <f t="shared" si="25"/>
        <v>99.829483040853617</v>
      </c>
      <c r="U23" s="38"/>
      <c r="V23" s="41">
        <f t="shared" si="17"/>
        <v>100</v>
      </c>
      <c r="W23" s="41">
        <f t="shared" si="26"/>
        <v>0.17051695914638573</v>
      </c>
      <c r="X23" s="38"/>
      <c r="Y23" s="38">
        <v>0</v>
      </c>
      <c r="Z23" s="49">
        <f t="shared" si="27"/>
        <v>0</v>
      </c>
      <c r="AA23" s="38">
        <v>0</v>
      </c>
      <c r="AB23" s="49">
        <f t="shared" si="28"/>
        <v>0</v>
      </c>
      <c r="AC23" s="38">
        <v>0</v>
      </c>
      <c r="AD23" s="49">
        <f t="shared" si="20"/>
        <v>0</v>
      </c>
      <c r="AE23" s="38"/>
      <c r="AF23" s="38">
        <v>0</v>
      </c>
      <c r="AG23" s="49">
        <f t="shared" si="29"/>
        <v>0</v>
      </c>
    </row>
    <row r="24" spans="1:33" ht="14.25" x14ac:dyDescent="0.2">
      <c r="A24" s="38" t="s">
        <v>89</v>
      </c>
      <c r="B24" s="38" t="s">
        <v>150</v>
      </c>
      <c r="C24" s="38" t="s">
        <v>189</v>
      </c>
      <c r="D24" s="46">
        <v>0.41971702129198202</v>
      </c>
      <c r="E24" s="47">
        <v>0</v>
      </c>
      <c r="F24" s="47">
        <v>0</v>
      </c>
      <c r="G24" s="47">
        <v>0</v>
      </c>
      <c r="H24" s="39">
        <f t="shared" si="12"/>
        <v>0.41971702129198202</v>
      </c>
      <c r="I24" s="48">
        <f t="shared" si="13"/>
        <v>0</v>
      </c>
      <c r="J24" s="48">
        <f t="shared" si="14"/>
        <v>0</v>
      </c>
      <c r="K24" s="48">
        <f t="shared" si="15"/>
        <v>0</v>
      </c>
      <c r="L24" s="48">
        <f t="shared" si="16"/>
        <v>100</v>
      </c>
      <c r="M24" s="38">
        <v>0</v>
      </c>
      <c r="N24" s="46">
        <v>0</v>
      </c>
      <c r="O24" s="46">
        <v>1.6361061523049801E-2</v>
      </c>
      <c r="P24" s="39">
        <f t="shared" si="21"/>
        <v>0.40335595976893224</v>
      </c>
      <c r="Q24" s="48">
        <f t="shared" si="22"/>
        <v>0</v>
      </c>
      <c r="R24" s="48">
        <f t="shared" si="23"/>
        <v>0</v>
      </c>
      <c r="S24" s="48">
        <f t="shared" si="24"/>
        <v>3.8981172297198783</v>
      </c>
      <c r="T24" s="48">
        <f t="shared" si="25"/>
        <v>96.101882770280127</v>
      </c>
      <c r="U24" s="38"/>
      <c r="V24" s="41">
        <f t="shared" si="17"/>
        <v>100</v>
      </c>
      <c r="W24" s="41">
        <f t="shared" si="26"/>
        <v>3.8981172297198783</v>
      </c>
      <c r="X24" s="38"/>
      <c r="Y24" s="38">
        <v>0</v>
      </c>
      <c r="Z24" s="49">
        <f t="shared" si="27"/>
        <v>0</v>
      </c>
      <c r="AA24" s="38">
        <v>0</v>
      </c>
      <c r="AB24" s="49">
        <f t="shared" si="28"/>
        <v>0</v>
      </c>
      <c r="AC24" s="38">
        <v>0</v>
      </c>
      <c r="AD24" s="49">
        <f t="shared" si="20"/>
        <v>0</v>
      </c>
      <c r="AE24" s="38"/>
      <c r="AF24" s="38">
        <v>0</v>
      </c>
      <c r="AG24" s="49">
        <f t="shared" si="29"/>
        <v>0</v>
      </c>
    </row>
    <row r="25" spans="1:33" ht="14.25" x14ac:dyDescent="0.2">
      <c r="A25" s="38" t="s">
        <v>90</v>
      </c>
      <c r="B25" s="38" t="s">
        <v>151</v>
      </c>
      <c r="C25" s="38" t="s">
        <v>189</v>
      </c>
      <c r="D25" s="46">
        <v>0.334425801321864</v>
      </c>
      <c r="E25" s="47">
        <v>0</v>
      </c>
      <c r="F25" s="47">
        <v>0</v>
      </c>
      <c r="G25" s="47">
        <v>0</v>
      </c>
      <c r="H25" s="39">
        <f t="shared" si="12"/>
        <v>0.334425801321864</v>
      </c>
      <c r="I25" s="48">
        <f t="shared" si="13"/>
        <v>0</v>
      </c>
      <c r="J25" s="48">
        <f t="shared" si="14"/>
        <v>0</v>
      </c>
      <c r="K25" s="48">
        <f t="shared" si="15"/>
        <v>0</v>
      </c>
      <c r="L25" s="48">
        <f t="shared" si="16"/>
        <v>100</v>
      </c>
      <c r="M25" s="38">
        <v>0</v>
      </c>
      <c r="N25" s="46">
        <v>0</v>
      </c>
      <c r="O25" s="46">
        <v>0</v>
      </c>
      <c r="P25" s="39">
        <f t="shared" si="21"/>
        <v>0.334425801321864</v>
      </c>
      <c r="Q25" s="48">
        <f t="shared" si="22"/>
        <v>0</v>
      </c>
      <c r="R25" s="48">
        <f t="shared" si="23"/>
        <v>0</v>
      </c>
      <c r="S25" s="48">
        <f t="shared" si="24"/>
        <v>0</v>
      </c>
      <c r="T25" s="48">
        <f t="shared" si="25"/>
        <v>100</v>
      </c>
      <c r="U25" s="38"/>
      <c r="V25" s="41">
        <f t="shared" si="17"/>
        <v>100</v>
      </c>
      <c r="W25" s="41">
        <f t="shared" si="26"/>
        <v>0</v>
      </c>
      <c r="X25" s="38"/>
      <c r="Y25" s="38">
        <v>0</v>
      </c>
      <c r="Z25" s="49">
        <f t="shared" si="27"/>
        <v>0</v>
      </c>
      <c r="AA25" s="38">
        <v>0</v>
      </c>
      <c r="AB25" s="49">
        <f t="shared" si="28"/>
        <v>0</v>
      </c>
      <c r="AC25" s="38">
        <v>0</v>
      </c>
      <c r="AD25" s="49">
        <f t="shared" si="20"/>
        <v>0</v>
      </c>
      <c r="AE25" s="38"/>
      <c r="AF25" s="38">
        <v>0</v>
      </c>
      <c r="AG25" s="49">
        <f t="shared" si="29"/>
        <v>0</v>
      </c>
    </row>
    <row r="26" spans="1:33" ht="14.25" x14ac:dyDescent="0.2">
      <c r="A26" s="38" t="s">
        <v>91</v>
      </c>
      <c r="B26" s="38" t="s">
        <v>152</v>
      </c>
      <c r="C26" s="38" t="s">
        <v>189</v>
      </c>
      <c r="D26" s="46">
        <v>1.3022594366206599</v>
      </c>
      <c r="E26" s="47">
        <v>0</v>
      </c>
      <c r="F26" s="47">
        <v>0</v>
      </c>
      <c r="G26" s="47">
        <v>0</v>
      </c>
      <c r="H26" s="39">
        <f t="shared" si="12"/>
        <v>1.3022594366206599</v>
      </c>
      <c r="I26" s="48">
        <f t="shared" si="13"/>
        <v>0</v>
      </c>
      <c r="J26" s="48">
        <f t="shared" si="14"/>
        <v>0</v>
      </c>
      <c r="K26" s="48">
        <f t="shared" si="15"/>
        <v>0</v>
      </c>
      <c r="L26" s="48">
        <f t="shared" si="16"/>
        <v>100</v>
      </c>
      <c r="M26" s="38">
        <v>7.10922894498906E-2</v>
      </c>
      <c r="N26" s="46">
        <v>6.4537313556649795E-2</v>
      </c>
      <c r="O26" s="46">
        <v>0.18871643376404201</v>
      </c>
      <c r="P26" s="39">
        <f t="shared" si="21"/>
        <v>0.97791339985007752</v>
      </c>
      <c r="Q26" s="48">
        <f t="shared" si="22"/>
        <v>5.4591494943875256</v>
      </c>
      <c r="R26" s="48">
        <f t="shared" si="23"/>
        <v>4.9557954230781371</v>
      </c>
      <c r="S26" s="48">
        <f t="shared" si="24"/>
        <v>14.491462181587856</v>
      </c>
      <c r="T26" s="48">
        <f t="shared" si="25"/>
        <v>75.093592900946476</v>
      </c>
      <c r="U26" s="38"/>
      <c r="V26" s="41">
        <f t="shared" si="17"/>
        <v>100</v>
      </c>
      <c r="W26" s="41">
        <f t="shared" si="26"/>
        <v>24.906407099053517</v>
      </c>
      <c r="X26" s="38"/>
      <c r="Y26" s="38">
        <v>0</v>
      </c>
      <c r="Z26" s="49">
        <f t="shared" si="27"/>
        <v>0</v>
      </c>
      <c r="AA26" s="38">
        <v>0</v>
      </c>
      <c r="AB26" s="49">
        <f t="shared" si="28"/>
        <v>0</v>
      </c>
      <c r="AC26" s="38">
        <v>0</v>
      </c>
      <c r="AD26" s="49">
        <f t="shared" si="20"/>
        <v>0</v>
      </c>
      <c r="AE26" s="38"/>
      <c r="AF26" s="38">
        <v>0</v>
      </c>
      <c r="AG26" s="49">
        <f t="shared" si="29"/>
        <v>0</v>
      </c>
    </row>
    <row r="27" spans="1:33" ht="14.25" x14ac:dyDescent="0.2">
      <c r="A27" s="38" t="s">
        <v>92</v>
      </c>
      <c r="B27" s="38" t="s">
        <v>153</v>
      </c>
      <c r="C27" s="38" t="s">
        <v>189</v>
      </c>
      <c r="D27" s="46">
        <v>5.1590333673587399</v>
      </c>
      <c r="E27" s="47">
        <v>0.97060909102290505</v>
      </c>
      <c r="F27" s="47">
        <v>0.12432431441068199</v>
      </c>
      <c r="G27" s="47">
        <v>0.76619224732571301</v>
      </c>
      <c r="H27" s="39">
        <f t="shared" ref="H27:H41" si="30">D27-E27-F27-G27</f>
        <v>3.2979077145994395</v>
      </c>
      <c r="I27" s="48">
        <f t="shared" ref="I27:I41" si="31">E27/D27*100</f>
        <v>18.813778122932085</v>
      </c>
      <c r="J27" s="48">
        <f t="shared" ref="J27:J41" si="32">F27/D27*100</f>
        <v>2.4098373776235542</v>
      </c>
      <c r="K27" s="48">
        <f t="shared" ref="K27:K41" si="33">G27/D27*100</f>
        <v>14.851469117711463</v>
      </c>
      <c r="L27" s="48">
        <f t="shared" ref="L27:L41" si="34">H27/D27*100</f>
        <v>63.924915381732895</v>
      </c>
      <c r="M27" s="38">
        <v>0.27963354259447598</v>
      </c>
      <c r="N27" s="46">
        <v>0.100536657214783</v>
      </c>
      <c r="O27" s="46">
        <v>0.73069957265179697</v>
      </c>
      <c r="P27" s="39">
        <f t="shared" ref="P27:P34" si="35">D27-SUM(M27,N27,O27)</f>
        <v>4.0481635948976837</v>
      </c>
      <c r="Q27" s="48">
        <f t="shared" ref="Q27:Q34" si="36">M27/D27*100</f>
        <v>5.4202700909771284</v>
      </c>
      <c r="R27" s="48">
        <f t="shared" ref="R27:R34" si="37">N27/D27*100</f>
        <v>1.9487498927779672</v>
      </c>
      <c r="S27" s="48">
        <f t="shared" ref="S27:S34" si="38">O27/D27*100</f>
        <v>14.163497706274612</v>
      </c>
      <c r="T27" s="48">
        <f t="shared" ref="T27:T34" si="39">P27/D27*100</f>
        <v>78.467482309970293</v>
      </c>
      <c r="U27" s="38"/>
      <c r="V27" s="41">
        <f t="shared" ref="V27:V41" si="40">SUM(I27:L27)</f>
        <v>100</v>
      </c>
      <c r="W27" s="41">
        <f t="shared" ref="W27:W34" si="41">SUM(Q27:R27,S27)</f>
        <v>21.532517690029707</v>
      </c>
      <c r="X27" s="38"/>
      <c r="Y27" s="38">
        <v>0.13943964572206699</v>
      </c>
      <c r="Z27" s="49">
        <f t="shared" ref="Z27:Z34" si="42">Y27/D27*100</f>
        <v>2.7028250409137327</v>
      </c>
      <c r="AA27" s="38">
        <v>0.124946082663664</v>
      </c>
      <c r="AB27" s="49">
        <f t="shared" ref="AB27:AB34" si="43">AA27/D27*100</f>
        <v>2.4218894076979463</v>
      </c>
      <c r="AC27" s="38">
        <v>0</v>
      </c>
      <c r="AD27" s="49">
        <f t="shared" ref="AD27:AD41" si="44">AC27/D27*100</f>
        <v>0</v>
      </c>
      <c r="AE27" s="38"/>
      <c r="AF27" s="38">
        <v>1.0466892984387</v>
      </c>
      <c r="AG27" s="49">
        <f t="shared" ref="AG27:AG34" si="45">AF27/D27*100</f>
        <v>20.288477005423431</v>
      </c>
    </row>
    <row r="28" spans="1:33" ht="14.25" x14ac:dyDescent="0.2">
      <c r="A28" s="38" t="s">
        <v>93</v>
      </c>
      <c r="B28" s="38" t="s">
        <v>154</v>
      </c>
      <c r="C28" s="38" t="s">
        <v>189</v>
      </c>
      <c r="D28" s="46">
        <v>0.27387763964086698</v>
      </c>
      <c r="E28" s="47">
        <v>0</v>
      </c>
      <c r="F28" s="47">
        <v>0</v>
      </c>
      <c r="G28" s="47">
        <v>0</v>
      </c>
      <c r="H28" s="39">
        <f t="shared" si="30"/>
        <v>0.27387763964086698</v>
      </c>
      <c r="I28" s="48">
        <f t="shared" si="31"/>
        <v>0</v>
      </c>
      <c r="J28" s="48">
        <f t="shared" si="32"/>
        <v>0</v>
      </c>
      <c r="K28" s="48">
        <f t="shared" si="33"/>
        <v>0</v>
      </c>
      <c r="L28" s="48">
        <f t="shared" si="34"/>
        <v>100</v>
      </c>
      <c r="M28" s="38">
        <v>1.44113577858399E-2</v>
      </c>
      <c r="N28" s="46">
        <v>3.1004867827068999E-2</v>
      </c>
      <c r="O28" s="46">
        <v>2.8891677813166001E-2</v>
      </c>
      <c r="P28" s="39">
        <f t="shared" si="35"/>
        <v>0.19956973621479207</v>
      </c>
      <c r="Q28" s="48">
        <f t="shared" si="36"/>
        <v>5.2619694710153668</v>
      </c>
      <c r="R28" s="48">
        <f t="shared" si="37"/>
        <v>11.320700685067015</v>
      </c>
      <c r="S28" s="48">
        <f t="shared" si="38"/>
        <v>10.549118887927971</v>
      </c>
      <c r="T28" s="48">
        <f t="shared" si="39"/>
        <v>72.868210955989639</v>
      </c>
      <c r="U28" s="38"/>
      <c r="V28" s="41">
        <f t="shared" si="40"/>
        <v>100</v>
      </c>
      <c r="W28" s="41">
        <f t="shared" si="41"/>
        <v>27.131789044010354</v>
      </c>
      <c r="X28" s="38"/>
      <c r="Y28" s="38">
        <v>0</v>
      </c>
      <c r="Z28" s="49">
        <f t="shared" si="42"/>
        <v>0</v>
      </c>
      <c r="AA28" s="38">
        <v>0</v>
      </c>
      <c r="AB28" s="49">
        <f t="shared" si="43"/>
        <v>0</v>
      </c>
      <c r="AC28" s="38">
        <v>0</v>
      </c>
      <c r="AD28" s="49">
        <f t="shared" si="44"/>
        <v>0</v>
      </c>
      <c r="AE28" s="38"/>
      <c r="AF28" s="38">
        <v>0</v>
      </c>
      <c r="AG28" s="49">
        <f t="shared" si="45"/>
        <v>0</v>
      </c>
    </row>
    <row r="29" spans="1:33" ht="14.25" x14ac:dyDescent="0.2">
      <c r="A29" s="38" t="s">
        <v>94</v>
      </c>
      <c r="B29" s="38" t="s">
        <v>155</v>
      </c>
      <c r="C29" s="38" t="s">
        <v>189</v>
      </c>
      <c r="D29" s="46">
        <v>0.233631300707481</v>
      </c>
      <c r="E29" s="47">
        <v>0</v>
      </c>
      <c r="F29" s="47">
        <v>0</v>
      </c>
      <c r="G29" s="47">
        <v>0</v>
      </c>
      <c r="H29" s="39">
        <f t="shared" si="30"/>
        <v>0.233631300707481</v>
      </c>
      <c r="I29" s="48">
        <f t="shared" si="31"/>
        <v>0</v>
      </c>
      <c r="J29" s="48">
        <f t="shared" si="32"/>
        <v>0</v>
      </c>
      <c r="K29" s="48">
        <f t="shared" si="33"/>
        <v>0</v>
      </c>
      <c r="L29" s="48">
        <f t="shared" si="34"/>
        <v>100</v>
      </c>
      <c r="M29" s="38">
        <v>3.3793413548023003E-2</v>
      </c>
      <c r="N29" s="46">
        <v>7.7985996080882601E-3</v>
      </c>
      <c r="O29" s="46">
        <v>9.9891784049959808E-3</v>
      </c>
      <c r="P29" s="39">
        <f t="shared" si="35"/>
        <v>0.18205010914637376</v>
      </c>
      <c r="Q29" s="48">
        <f t="shared" si="36"/>
        <v>14.464420411858333</v>
      </c>
      <c r="R29" s="48">
        <f t="shared" si="37"/>
        <v>3.3379943459941304</v>
      </c>
      <c r="S29" s="48">
        <f t="shared" si="38"/>
        <v>4.2756164840699027</v>
      </c>
      <c r="T29" s="48">
        <f t="shared" si="39"/>
        <v>77.921968758077625</v>
      </c>
      <c r="U29" s="38"/>
      <c r="V29" s="41">
        <f t="shared" si="40"/>
        <v>100</v>
      </c>
      <c r="W29" s="41">
        <f t="shared" si="41"/>
        <v>22.078031241922368</v>
      </c>
      <c r="X29" s="38"/>
      <c r="Y29" s="38">
        <v>0</v>
      </c>
      <c r="Z29" s="49">
        <f t="shared" si="42"/>
        <v>0</v>
      </c>
      <c r="AA29" s="38">
        <v>7.6861829515143101E-2</v>
      </c>
      <c r="AB29" s="49">
        <f t="shared" si="43"/>
        <v>32.898772246009216</v>
      </c>
      <c r="AC29" s="38">
        <v>0</v>
      </c>
      <c r="AD29" s="49">
        <f t="shared" si="44"/>
        <v>0</v>
      </c>
      <c r="AE29" s="38"/>
      <c r="AF29" s="38">
        <v>0</v>
      </c>
      <c r="AG29" s="49">
        <f t="shared" si="45"/>
        <v>0</v>
      </c>
    </row>
    <row r="30" spans="1:33" ht="14.25" x14ac:dyDescent="0.2">
      <c r="A30" s="38" t="s">
        <v>95</v>
      </c>
      <c r="B30" s="38" t="s">
        <v>156</v>
      </c>
      <c r="C30" s="38" t="s">
        <v>189</v>
      </c>
      <c r="D30" s="46">
        <v>2.4628353101143201</v>
      </c>
      <c r="E30" s="47">
        <v>0</v>
      </c>
      <c r="F30" s="47">
        <v>0</v>
      </c>
      <c r="G30" s="47">
        <v>0</v>
      </c>
      <c r="H30" s="39">
        <f t="shared" si="30"/>
        <v>2.4628353101143201</v>
      </c>
      <c r="I30" s="48">
        <f t="shared" si="31"/>
        <v>0</v>
      </c>
      <c r="J30" s="48">
        <f t="shared" si="32"/>
        <v>0</v>
      </c>
      <c r="K30" s="48">
        <f t="shared" si="33"/>
        <v>0</v>
      </c>
      <c r="L30" s="48">
        <f t="shared" si="34"/>
        <v>100</v>
      </c>
      <c r="M30" s="38">
        <v>8.44392054879161E-2</v>
      </c>
      <c r="N30" s="46">
        <v>4.6954436909802597E-2</v>
      </c>
      <c r="O30" s="46">
        <v>0.12223463798235799</v>
      </c>
      <c r="P30" s="39">
        <f t="shared" si="35"/>
        <v>2.2092070297342437</v>
      </c>
      <c r="Q30" s="48">
        <f t="shared" si="36"/>
        <v>3.4285364165903802</v>
      </c>
      <c r="R30" s="48">
        <f t="shared" si="37"/>
        <v>1.9065195596705595</v>
      </c>
      <c r="S30" s="48">
        <f t="shared" si="38"/>
        <v>4.9631673494515596</v>
      </c>
      <c r="T30" s="48">
        <f t="shared" si="39"/>
        <v>89.701776674287515</v>
      </c>
      <c r="U30" s="38"/>
      <c r="V30" s="41">
        <f t="shared" si="40"/>
        <v>100</v>
      </c>
      <c r="W30" s="41">
        <f t="shared" si="41"/>
        <v>10.298223325712499</v>
      </c>
      <c r="X30" s="38"/>
      <c r="Y30" s="38">
        <v>0</v>
      </c>
      <c r="Z30" s="49">
        <f t="shared" si="42"/>
        <v>0</v>
      </c>
      <c r="AA30" s="38">
        <v>0</v>
      </c>
      <c r="AB30" s="49">
        <f t="shared" si="43"/>
        <v>0</v>
      </c>
      <c r="AC30" s="38">
        <v>0</v>
      </c>
      <c r="AD30" s="49">
        <f t="shared" si="44"/>
        <v>0</v>
      </c>
      <c r="AE30" s="38"/>
      <c r="AF30" s="38">
        <v>1.7158893131638999</v>
      </c>
      <c r="AG30" s="49">
        <f t="shared" si="45"/>
        <v>69.671297391145956</v>
      </c>
    </row>
    <row r="31" spans="1:33" ht="14.25" x14ac:dyDescent="0.2">
      <c r="A31" s="38" t="s">
        <v>96</v>
      </c>
      <c r="B31" s="38" t="s">
        <v>157</v>
      </c>
      <c r="C31" s="38" t="s">
        <v>189</v>
      </c>
      <c r="D31" s="46">
        <v>6.3279015119839396E-2</v>
      </c>
      <c r="E31" s="47">
        <v>0</v>
      </c>
      <c r="F31" s="47">
        <v>0</v>
      </c>
      <c r="G31" s="47">
        <v>0</v>
      </c>
      <c r="H31" s="39">
        <f t="shared" si="30"/>
        <v>6.3279015119839396E-2</v>
      </c>
      <c r="I31" s="48">
        <f t="shared" si="31"/>
        <v>0</v>
      </c>
      <c r="J31" s="48">
        <f t="shared" si="32"/>
        <v>0</v>
      </c>
      <c r="K31" s="48">
        <f t="shared" si="33"/>
        <v>0</v>
      </c>
      <c r="L31" s="48">
        <f t="shared" si="34"/>
        <v>100</v>
      </c>
      <c r="M31" s="38">
        <v>1.1370973026787301E-4</v>
      </c>
      <c r="N31" s="46">
        <v>4.3081167539021399E-4</v>
      </c>
      <c r="O31" s="46">
        <v>3.57231044564468E-3</v>
      </c>
      <c r="P31" s="39">
        <f t="shared" si="35"/>
        <v>5.9162183268536631E-2</v>
      </c>
      <c r="Q31" s="48">
        <f t="shared" si="36"/>
        <v>0.17969579654886639</v>
      </c>
      <c r="R31" s="48">
        <f t="shared" si="37"/>
        <v>0.68081286438218414</v>
      </c>
      <c r="S31" s="48">
        <f t="shared" si="38"/>
        <v>5.6453319301499061</v>
      </c>
      <c r="T31" s="48">
        <f t="shared" si="39"/>
        <v>93.494159408919046</v>
      </c>
      <c r="U31" s="38"/>
      <c r="V31" s="41">
        <f t="shared" si="40"/>
        <v>100</v>
      </c>
      <c r="W31" s="41">
        <f t="shared" si="41"/>
        <v>6.5058405910809567</v>
      </c>
      <c r="X31" s="38"/>
      <c r="Y31" s="38">
        <v>0</v>
      </c>
      <c r="Z31" s="49">
        <f t="shared" si="42"/>
        <v>0</v>
      </c>
      <c r="AA31" s="38">
        <v>0</v>
      </c>
      <c r="AB31" s="49">
        <f t="shared" si="43"/>
        <v>0</v>
      </c>
      <c r="AC31" s="38">
        <v>0</v>
      </c>
      <c r="AD31" s="49">
        <f t="shared" si="44"/>
        <v>0</v>
      </c>
      <c r="AE31" s="38"/>
      <c r="AF31" s="46">
        <v>5.0132951312729301E-3</v>
      </c>
      <c r="AG31" s="49">
        <f t="shared" si="45"/>
        <v>7.9225239548665938</v>
      </c>
    </row>
    <row r="32" spans="1:33" ht="14.25" x14ac:dyDescent="0.2">
      <c r="A32" s="38" t="s">
        <v>97</v>
      </c>
      <c r="B32" s="38" t="s">
        <v>158</v>
      </c>
      <c r="C32" s="38" t="s">
        <v>189</v>
      </c>
      <c r="D32" s="46">
        <v>0.687869860153412</v>
      </c>
      <c r="E32" s="47">
        <v>0</v>
      </c>
      <c r="F32" s="47">
        <v>0</v>
      </c>
      <c r="G32" s="47">
        <v>0</v>
      </c>
      <c r="H32" s="39">
        <f t="shared" si="30"/>
        <v>0.687869860153412</v>
      </c>
      <c r="I32" s="48">
        <f t="shared" si="31"/>
        <v>0</v>
      </c>
      <c r="J32" s="48">
        <f t="shared" si="32"/>
        <v>0</v>
      </c>
      <c r="K32" s="48">
        <f t="shared" si="33"/>
        <v>0</v>
      </c>
      <c r="L32" s="48">
        <f t="shared" si="34"/>
        <v>100</v>
      </c>
      <c r="M32" s="38">
        <v>0</v>
      </c>
      <c r="N32" s="46">
        <v>1.2057867055773299E-6</v>
      </c>
      <c r="O32" s="46">
        <v>1.52973585220623E-2</v>
      </c>
      <c r="P32" s="39">
        <f t="shared" si="35"/>
        <v>0.67257129584464415</v>
      </c>
      <c r="Q32" s="48">
        <f t="shared" si="36"/>
        <v>0</v>
      </c>
      <c r="R32" s="48">
        <f t="shared" si="37"/>
        <v>1.7529285340520801E-4</v>
      </c>
      <c r="S32" s="48">
        <f t="shared" si="38"/>
        <v>2.22387393432976</v>
      </c>
      <c r="T32" s="48">
        <f t="shared" si="39"/>
        <v>97.775950772816827</v>
      </c>
      <c r="U32" s="38"/>
      <c r="V32" s="41">
        <f t="shared" si="40"/>
        <v>100</v>
      </c>
      <c r="W32" s="41">
        <f t="shared" si="41"/>
        <v>2.2240492271831651</v>
      </c>
      <c r="X32" s="38"/>
      <c r="Y32" s="38">
        <v>0</v>
      </c>
      <c r="Z32" s="49">
        <f t="shared" si="42"/>
        <v>0</v>
      </c>
      <c r="AA32" s="38">
        <v>0</v>
      </c>
      <c r="AB32" s="49">
        <f t="shared" si="43"/>
        <v>0</v>
      </c>
      <c r="AC32" s="38">
        <v>0</v>
      </c>
      <c r="AD32" s="49">
        <f t="shared" si="44"/>
        <v>0</v>
      </c>
      <c r="AE32" s="38"/>
      <c r="AF32" s="38">
        <v>0</v>
      </c>
      <c r="AG32" s="49">
        <f t="shared" si="45"/>
        <v>0</v>
      </c>
    </row>
    <row r="33" spans="1:33" ht="14.25" x14ac:dyDescent="0.2">
      <c r="A33" s="38" t="s">
        <v>98</v>
      </c>
      <c r="B33" s="38" t="s">
        <v>159</v>
      </c>
      <c r="C33" s="38" t="s">
        <v>189</v>
      </c>
      <c r="D33" s="46">
        <v>0.12456765981878901</v>
      </c>
      <c r="E33" s="47">
        <v>0</v>
      </c>
      <c r="F33" s="47">
        <v>0</v>
      </c>
      <c r="G33" s="47">
        <v>0</v>
      </c>
      <c r="H33" s="39">
        <f t="shared" si="30"/>
        <v>0.12456765981878901</v>
      </c>
      <c r="I33" s="48">
        <f t="shared" si="31"/>
        <v>0</v>
      </c>
      <c r="J33" s="48">
        <f t="shared" si="32"/>
        <v>0</v>
      </c>
      <c r="K33" s="48">
        <f t="shared" si="33"/>
        <v>0</v>
      </c>
      <c r="L33" s="48">
        <f t="shared" si="34"/>
        <v>100</v>
      </c>
      <c r="M33" s="38">
        <v>0</v>
      </c>
      <c r="N33" s="46">
        <v>2.5604747774923402E-4</v>
      </c>
      <c r="O33" s="46">
        <v>1.54886398283531E-2</v>
      </c>
      <c r="P33" s="39">
        <f t="shared" si="35"/>
        <v>0.10882297251268667</v>
      </c>
      <c r="Q33" s="48">
        <f t="shared" si="36"/>
        <v>0</v>
      </c>
      <c r="R33" s="48">
        <f t="shared" si="37"/>
        <v>0.2055489186532935</v>
      </c>
      <c r="S33" s="48">
        <f t="shared" si="38"/>
        <v>12.433917319218105</v>
      </c>
      <c r="T33" s="48">
        <f t="shared" si="39"/>
        <v>87.360533762128597</v>
      </c>
      <c r="U33" s="38"/>
      <c r="V33" s="41">
        <f t="shared" si="40"/>
        <v>100</v>
      </c>
      <c r="W33" s="41">
        <f t="shared" si="41"/>
        <v>12.6394662378714</v>
      </c>
      <c r="X33" s="38"/>
      <c r="Y33" s="38">
        <v>0</v>
      </c>
      <c r="Z33" s="49">
        <f t="shared" si="42"/>
        <v>0</v>
      </c>
      <c r="AA33" s="38">
        <v>0</v>
      </c>
      <c r="AB33" s="49">
        <f t="shared" si="43"/>
        <v>0</v>
      </c>
      <c r="AC33" s="38">
        <v>0</v>
      </c>
      <c r="AD33" s="49">
        <f t="shared" si="44"/>
        <v>0</v>
      </c>
      <c r="AE33" s="38"/>
      <c r="AF33" s="38">
        <v>0</v>
      </c>
      <c r="AG33" s="49">
        <f t="shared" si="45"/>
        <v>0</v>
      </c>
    </row>
    <row r="34" spans="1:33" ht="14.25" x14ac:dyDescent="0.2">
      <c r="A34" s="38" t="s">
        <v>99</v>
      </c>
      <c r="B34" s="38" t="s">
        <v>160</v>
      </c>
      <c r="C34" s="38" t="s">
        <v>189</v>
      </c>
      <c r="D34" s="46">
        <v>9.21502006479306E-2</v>
      </c>
      <c r="E34" s="47">
        <v>0</v>
      </c>
      <c r="F34" s="47">
        <v>0</v>
      </c>
      <c r="G34" s="47">
        <v>0</v>
      </c>
      <c r="H34" s="39">
        <f t="shared" si="30"/>
        <v>9.21502006479306E-2</v>
      </c>
      <c r="I34" s="48">
        <f t="shared" si="31"/>
        <v>0</v>
      </c>
      <c r="J34" s="48">
        <f t="shared" si="32"/>
        <v>0</v>
      </c>
      <c r="K34" s="48">
        <f t="shared" si="33"/>
        <v>0</v>
      </c>
      <c r="L34" s="48">
        <f t="shared" si="34"/>
        <v>100</v>
      </c>
      <c r="M34" s="38">
        <v>0</v>
      </c>
      <c r="N34" s="46">
        <v>0</v>
      </c>
      <c r="O34" s="46">
        <v>0</v>
      </c>
      <c r="P34" s="39">
        <f t="shared" si="35"/>
        <v>9.21502006479306E-2</v>
      </c>
      <c r="Q34" s="48">
        <f t="shared" si="36"/>
        <v>0</v>
      </c>
      <c r="R34" s="48">
        <f t="shared" si="37"/>
        <v>0</v>
      </c>
      <c r="S34" s="48">
        <f t="shared" si="38"/>
        <v>0</v>
      </c>
      <c r="T34" s="48">
        <f t="shared" si="39"/>
        <v>100</v>
      </c>
      <c r="U34" s="38"/>
      <c r="V34" s="41">
        <f t="shared" si="40"/>
        <v>100</v>
      </c>
      <c r="W34" s="41">
        <f t="shared" si="41"/>
        <v>0</v>
      </c>
      <c r="X34" s="38"/>
      <c r="Y34" s="38">
        <v>0</v>
      </c>
      <c r="Z34" s="49">
        <f t="shared" si="42"/>
        <v>0</v>
      </c>
      <c r="AA34" s="38">
        <v>0</v>
      </c>
      <c r="AB34" s="49">
        <f t="shared" si="43"/>
        <v>0</v>
      </c>
      <c r="AC34" s="38">
        <v>0</v>
      </c>
      <c r="AD34" s="49">
        <f t="shared" si="44"/>
        <v>0</v>
      </c>
      <c r="AE34" s="38"/>
      <c r="AF34" s="38">
        <v>0</v>
      </c>
      <c r="AG34" s="49">
        <f t="shared" si="45"/>
        <v>0</v>
      </c>
    </row>
    <row r="35" spans="1:33" ht="14.25" x14ac:dyDescent="0.2">
      <c r="A35" s="38" t="s">
        <v>100</v>
      </c>
      <c r="B35" s="38" t="s">
        <v>161</v>
      </c>
      <c r="C35" s="38" t="s">
        <v>189</v>
      </c>
      <c r="D35" s="46">
        <v>2.7890793121512901E-2</v>
      </c>
      <c r="E35" s="47">
        <v>0</v>
      </c>
      <c r="F35" s="47">
        <v>0</v>
      </c>
      <c r="G35" s="47">
        <v>0</v>
      </c>
      <c r="H35" s="39">
        <f t="shared" si="30"/>
        <v>2.7890793121512901E-2</v>
      </c>
      <c r="I35" s="48">
        <f t="shared" si="31"/>
        <v>0</v>
      </c>
      <c r="J35" s="48">
        <f t="shared" si="32"/>
        <v>0</v>
      </c>
      <c r="K35" s="48">
        <f t="shared" si="33"/>
        <v>0</v>
      </c>
      <c r="L35" s="48">
        <f t="shared" si="34"/>
        <v>100</v>
      </c>
      <c r="M35" s="38">
        <v>0</v>
      </c>
      <c r="N35" s="46">
        <v>0</v>
      </c>
      <c r="O35" s="46">
        <v>3.8533168329740802E-3</v>
      </c>
      <c r="P35" s="39">
        <f t="shared" ref="P35:P41" si="46">D35-SUM(M35,N35,O35)</f>
        <v>2.403747628853882E-2</v>
      </c>
      <c r="Q35" s="48">
        <f t="shared" ref="Q35:Q41" si="47">M35/D35*100</f>
        <v>0</v>
      </c>
      <c r="R35" s="48">
        <f t="shared" ref="R35:R41" si="48">N35/D35*100</f>
        <v>0</v>
      </c>
      <c r="S35" s="48">
        <f t="shared" ref="S35:S41" si="49">O35/D35*100</f>
        <v>13.815730575269713</v>
      </c>
      <c r="T35" s="48">
        <f t="shared" ref="T35:T41" si="50">P35/D35*100</f>
        <v>86.184269424730289</v>
      </c>
      <c r="U35" s="38"/>
      <c r="V35" s="41">
        <f t="shared" si="40"/>
        <v>100</v>
      </c>
      <c r="W35" s="41">
        <f t="shared" ref="W35:W41" si="51">SUM(Q35:R35,S35)</f>
        <v>13.815730575269713</v>
      </c>
      <c r="X35" s="38"/>
      <c r="Y35" s="38">
        <v>0</v>
      </c>
      <c r="Z35" s="49">
        <f t="shared" ref="Z35:Z41" si="52">Y35/D35*100</f>
        <v>0</v>
      </c>
      <c r="AA35" s="38">
        <v>0</v>
      </c>
      <c r="AB35" s="49">
        <f t="shared" ref="AB35:AB41" si="53">AA35/D35*100</f>
        <v>0</v>
      </c>
      <c r="AC35" s="38">
        <v>0</v>
      </c>
      <c r="AD35" s="49">
        <f t="shared" si="44"/>
        <v>0</v>
      </c>
      <c r="AE35" s="38"/>
      <c r="AF35" s="38">
        <v>0</v>
      </c>
      <c r="AG35" s="49">
        <f t="shared" ref="AG35:AG41" si="54">AF35/D35*100</f>
        <v>0</v>
      </c>
    </row>
    <row r="36" spans="1:33" ht="14.25" x14ac:dyDescent="0.2">
      <c r="A36" s="38" t="s">
        <v>101</v>
      </c>
      <c r="B36" s="38" t="s">
        <v>162</v>
      </c>
      <c r="C36" s="38" t="s">
        <v>189</v>
      </c>
      <c r="D36" s="46">
        <v>0.99375405083692103</v>
      </c>
      <c r="E36" s="47">
        <v>0</v>
      </c>
      <c r="F36" s="47">
        <v>0</v>
      </c>
      <c r="G36" s="47">
        <v>0</v>
      </c>
      <c r="H36" s="39">
        <f t="shared" si="30"/>
        <v>0.99375405083692103</v>
      </c>
      <c r="I36" s="48">
        <f t="shared" si="31"/>
        <v>0</v>
      </c>
      <c r="J36" s="48">
        <f t="shared" si="32"/>
        <v>0</v>
      </c>
      <c r="K36" s="48">
        <f t="shared" si="33"/>
        <v>0</v>
      </c>
      <c r="L36" s="48">
        <f t="shared" si="34"/>
        <v>100</v>
      </c>
      <c r="M36" s="38">
        <v>4.5524054160857398E-2</v>
      </c>
      <c r="N36" s="46">
        <v>3.6128482498900799E-2</v>
      </c>
      <c r="O36" s="46">
        <v>4.7368254078736502E-2</v>
      </c>
      <c r="P36" s="39">
        <f t="shared" si="46"/>
        <v>0.86473326009842633</v>
      </c>
      <c r="Q36" s="48">
        <f t="shared" si="47"/>
        <v>4.5810182230218732</v>
      </c>
      <c r="R36" s="48">
        <f t="shared" si="48"/>
        <v>3.6355557462607644</v>
      </c>
      <c r="S36" s="48">
        <f t="shared" si="49"/>
        <v>4.7665973324932711</v>
      </c>
      <c r="T36" s="48">
        <f t="shared" si="50"/>
        <v>87.016828698224089</v>
      </c>
      <c r="U36" s="38"/>
      <c r="V36" s="41">
        <f t="shared" si="40"/>
        <v>100</v>
      </c>
      <c r="W36" s="41">
        <f t="shared" si="51"/>
        <v>12.98317130177591</v>
      </c>
      <c r="X36" s="38"/>
      <c r="Y36" s="38">
        <v>0</v>
      </c>
      <c r="Z36" s="49">
        <f t="shared" si="52"/>
        <v>0</v>
      </c>
      <c r="AA36" s="38">
        <v>0</v>
      </c>
      <c r="AB36" s="49">
        <f t="shared" si="53"/>
        <v>0</v>
      </c>
      <c r="AC36" s="38">
        <v>0</v>
      </c>
      <c r="AD36" s="49">
        <f t="shared" si="44"/>
        <v>0</v>
      </c>
      <c r="AE36" s="38"/>
      <c r="AF36" s="38">
        <v>0</v>
      </c>
      <c r="AG36" s="49">
        <f t="shared" si="54"/>
        <v>0</v>
      </c>
    </row>
    <row r="37" spans="1:33" ht="14.25" x14ac:dyDescent="0.2">
      <c r="A37" s="38" t="s">
        <v>102</v>
      </c>
      <c r="B37" s="38" t="s">
        <v>163</v>
      </c>
      <c r="C37" s="38" t="s">
        <v>189</v>
      </c>
      <c r="D37" s="46">
        <v>6.6296656330069495E-2</v>
      </c>
      <c r="E37" s="47">
        <v>0</v>
      </c>
      <c r="F37" s="47">
        <v>0</v>
      </c>
      <c r="G37" s="47">
        <v>2.74896969158799E-3</v>
      </c>
      <c r="H37" s="39">
        <f t="shared" si="30"/>
        <v>6.354768663848151E-2</v>
      </c>
      <c r="I37" s="48">
        <f t="shared" si="31"/>
        <v>0</v>
      </c>
      <c r="J37" s="48">
        <f t="shared" si="32"/>
        <v>0</v>
      </c>
      <c r="K37" s="48">
        <f t="shared" si="33"/>
        <v>4.1464680781211101</v>
      </c>
      <c r="L37" s="48">
        <f t="shared" si="34"/>
        <v>95.853531921878897</v>
      </c>
      <c r="M37" s="38">
        <v>1.2168276405929599E-3</v>
      </c>
      <c r="N37" s="46">
        <v>1.48651201968368E-3</v>
      </c>
      <c r="O37" s="46">
        <v>1.0834202260448501E-2</v>
      </c>
      <c r="P37" s="39">
        <f t="shared" si="46"/>
        <v>5.2759114409344353E-2</v>
      </c>
      <c r="Q37" s="48">
        <f t="shared" si="47"/>
        <v>1.8354283729405156</v>
      </c>
      <c r="R37" s="48">
        <f t="shared" si="48"/>
        <v>2.242212657426975</v>
      </c>
      <c r="S37" s="48">
        <f t="shared" si="49"/>
        <v>16.342004046943984</v>
      </c>
      <c r="T37" s="48">
        <f t="shared" si="50"/>
        <v>79.580354922688528</v>
      </c>
      <c r="U37" s="38"/>
      <c r="V37" s="41">
        <f t="shared" si="40"/>
        <v>100</v>
      </c>
      <c r="W37" s="41">
        <f t="shared" si="51"/>
        <v>20.419645077311475</v>
      </c>
      <c r="X37" s="38"/>
      <c r="Y37" s="38">
        <v>3.5453886866045601E-3</v>
      </c>
      <c r="Z37" s="49">
        <f t="shared" si="52"/>
        <v>5.3477639489889546</v>
      </c>
      <c r="AA37" s="38">
        <v>0</v>
      </c>
      <c r="AB37" s="49">
        <f t="shared" si="53"/>
        <v>0</v>
      </c>
      <c r="AC37" s="38">
        <v>2.74761158181718E-3</v>
      </c>
      <c r="AD37" s="49">
        <f t="shared" si="44"/>
        <v>4.1444195437816882</v>
      </c>
      <c r="AE37" s="38"/>
      <c r="AF37" s="38">
        <v>9.3150707862745107E-3</v>
      </c>
      <c r="AG37" s="49">
        <f t="shared" si="54"/>
        <v>14.050589127599139</v>
      </c>
    </row>
    <row r="38" spans="1:33" ht="14.25" x14ac:dyDescent="0.2">
      <c r="A38" s="38" t="s">
        <v>103</v>
      </c>
      <c r="B38" s="38" t="s">
        <v>164</v>
      </c>
      <c r="C38" s="38" t="s">
        <v>189</v>
      </c>
      <c r="D38" s="46">
        <v>0.16616912349406601</v>
      </c>
      <c r="E38" s="47">
        <v>0</v>
      </c>
      <c r="F38" s="47">
        <v>0</v>
      </c>
      <c r="G38" s="47">
        <v>0</v>
      </c>
      <c r="H38" s="39">
        <f t="shared" si="30"/>
        <v>0.16616912349406601</v>
      </c>
      <c r="I38" s="48">
        <f t="shared" si="31"/>
        <v>0</v>
      </c>
      <c r="J38" s="48">
        <f t="shared" si="32"/>
        <v>0</v>
      </c>
      <c r="K38" s="48">
        <f t="shared" si="33"/>
        <v>0</v>
      </c>
      <c r="L38" s="48">
        <f t="shared" si="34"/>
        <v>100</v>
      </c>
      <c r="M38" s="38">
        <v>0</v>
      </c>
      <c r="N38" s="46">
        <v>0</v>
      </c>
      <c r="O38" s="46">
        <v>1.93770561174878E-3</v>
      </c>
      <c r="P38" s="39">
        <f t="shared" si="46"/>
        <v>0.16423141788231724</v>
      </c>
      <c r="Q38" s="48">
        <f t="shared" si="47"/>
        <v>0</v>
      </c>
      <c r="R38" s="48">
        <f t="shared" si="48"/>
        <v>0</v>
      </c>
      <c r="S38" s="48">
        <f t="shared" si="49"/>
        <v>1.1661044910175364</v>
      </c>
      <c r="T38" s="48">
        <f t="shared" si="50"/>
        <v>98.833895508982465</v>
      </c>
      <c r="U38" s="38"/>
      <c r="V38" s="41">
        <f t="shared" si="40"/>
        <v>100</v>
      </c>
      <c r="W38" s="41">
        <f t="shared" si="51"/>
        <v>1.1661044910175364</v>
      </c>
      <c r="X38" s="38"/>
      <c r="Y38" s="38">
        <v>0</v>
      </c>
      <c r="Z38" s="49">
        <f t="shared" si="52"/>
        <v>0</v>
      </c>
      <c r="AA38" s="38">
        <v>0</v>
      </c>
      <c r="AB38" s="49">
        <f t="shared" si="53"/>
        <v>0</v>
      </c>
      <c r="AC38" s="38">
        <v>0</v>
      </c>
      <c r="AD38" s="49">
        <f t="shared" si="44"/>
        <v>0</v>
      </c>
      <c r="AE38" s="38"/>
      <c r="AF38" s="38">
        <v>0</v>
      </c>
      <c r="AG38" s="49">
        <f t="shared" si="54"/>
        <v>0</v>
      </c>
    </row>
    <row r="39" spans="1:33" ht="14.25" x14ac:dyDescent="0.2">
      <c r="A39" s="38" t="s">
        <v>104</v>
      </c>
      <c r="B39" s="38" t="s">
        <v>165</v>
      </c>
      <c r="C39" s="38" t="s">
        <v>189</v>
      </c>
      <c r="D39" s="46">
        <v>0.146108940078923</v>
      </c>
      <c r="E39" s="47">
        <v>0</v>
      </c>
      <c r="F39" s="47">
        <v>0</v>
      </c>
      <c r="G39" s="47">
        <v>0</v>
      </c>
      <c r="H39" s="39">
        <f t="shared" si="30"/>
        <v>0.146108940078923</v>
      </c>
      <c r="I39" s="48">
        <f t="shared" si="31"/>
        <v>0</v>
      </c>
      <c r="J39" s="48">
        <f t="shared" si="32"/>
        <v>0</v>
      </c>
      <c r="K39" s="48">
        <f t="shared" si="33"/>
        <v>0</v>
      </c>
      <c r="L39" s="48">
        <f t="shared" si="34"/>
        <v>100</v>
      </c>
      <c r="M39" s="38">
        <v>0</v>
      </c>
      <c r="N39" s="46">
        <v>0</v>
      </c>
      <c r="O39" s="46">
        <v>0</v>
      </c>
      <c r="P39" s="39">
        <f t="shared" si="46"/>
        <v>0.146108940078923</v>
      </c>
      <c r="Q39" s="48">
        <f t="shared" si="47"/>
        <v>0</v>
      </c>
      <c r="R39" s="48">
        <f t="shared" si="48"/>
        <v>0</v>
      </c>
      <c r="S39" s="48">
        <f t="shared" si="49"/>
        <v>0</v>
      </c>
      <c r="T39" s="48">
        <f t="shared" si="50"/>
        <v>100</v>
      </c>
      <c r="U39" s="38"/>
      <c r="V39" s="41">
        <f t="shared" si="40"/>
        <v>100</v>
      </c>
      <c r="W39" s="41">
        <f t="shared" si="51"/>
        <v>0</v>
      </c>
      <c r="X39" s="38"/>
      <c r="Y39" s="38">
        <v>0</v>
      </c>
      <c r="Z39" s="49">
        <f t="shared" si="52"/>
        <v>0</v>
      </c>
      <c r="AA39" s="38">
        <v>0</v>
      </c>
      <c r="AB39" s="49">
        <f t="shared" si="53"/>
        <v>0</v>
      </c>
      <c r="AC39" s="38">
        <v>0</v>
      </c>
      <c r="AD39" s="49">
        <f t="shared" si="44"/>
        <v>0</v>
      </c>
      <c r="AE39" s="38"/>
      <c r="AF39" s="38">
        <v>0</v>
      </c>
      <c r="AG39" s="49">
        <f t="shared" si="54"/>
        <v>0</v>
      </c>
    </row>
    <row r="40" spans="1:33" ht="14.25" x14ac:dyDescent="0.2">
      <c r="A40" s="38" t="s">
        <v>105</v>
      </c>
      <c r="B40" s="38" t="s">
        <v>166</v>
      </c>
      <c r="C40" s="38" t="s">
        <v>189</v>
      </c>
      <c r="D40" s="46">
        <v>0.43327028367901499</v>
      </c>
      <c r="E40" s="47">
        <v>0</v>
      </c>
      <c r="F40" s="47">
        <v>0</v>
      </c>
      <c r="G40" s="47">
        <v>0</v>
      </c>
      <c r="H40" s="39">
        <f t="shared" si="30"/>
        <v>0.43327028367901499</v>
      </c>
      <c r="I40" s="48">
        <f t="shared" si="31"/>
        <v>0</v>
      </c>
      <c r="J40" s="48">
        <f t="shared" si="32"/>
        <v>0</v>
      </c>
      <c r="K40" s="48">
        <f t="shared" si="33"/>
        <v>0</v>
      </c>
      <c r="L40" s="48">
        <f t="shared" si="34"/>
        <v>100</v>
      </c>
      <c r="M40" s="38">
        <v>2.5626327366988701E-2</v>
      </c>
      <c r="N40" s="46">
        <v>8.0714983384375001E-3</v>
      </c>
      <c r="O40" s="46">
        <v>2.5134208566223601E-2</v>
      </c>
      <c r="P40" s="39">
        <f t="shared" si="46"/>
        <v>0.3744382494073652</v>
      </c>
      <c r="Q40" s="48">
        <f t="shared" si="47"/>
        <v>5.9146284276384327</v>
      </c>
      <c r="R40" s="48">
        <f t="shared" si="48"/>
        <v>1.862924516747428</v>
      </c>
      <c r="S40" s="48">
        <f t="shared" si="49"/>
        <v>5.8010460243897288</v>
      </c>
      <c r="T40" s="48">
        <f t="shared" si="50"/>
        <v>86.421401031224406</v>
      </c>
      <c r="U40" s="38"/>
      <c r="V40" s="41">
        <f t="shared" si="40"/>
        <v>100</v>
      </c>
      <c r="W40" s="41">
        <f t="shared" si="51"/>
        <v>13.578598968775589</v>
      </c>
      <c r="X40" s="38"/>
      <c r="Y40" s="38">
        <v>0</v>
      </c>
      <c r="Z40" s="49">
        <f t="shared" si="52"/>
        <v>0</v>
      </c>
      <c r="AA40" s="38">
        <v>0</v>
      </c>
      <c r="AB40" s="49">
        <f t="shared" si="53"/>
        <v>0</v>
      </c>
      <c r="AC40" s="38">
        <v>0</v>
      </c>
      <c r="AD40" s="49">
        <f t="shared" si="44"/>
        <v>0</v>
      </c>
      <c r="AE40" s="38"/>
      <c r="AF40" s="38">
        <v>0</v>
      </c>
      <c r="AG40" s="49">
        <f t="shared" si="54"/>
        <v>0</v>
      </c>
    </row>
    <row r="41" spans="1:33" ht="14.25" x14ac:dyDescent="0.2">
      <c r="A41" s="38" t="s">
        <v>106</v>
      </c>
      <c r="B41" s="38" t="s">
        <v>167</v>
      </c>
      <c r="C41" s="38" t="s">
        <v>189</v>
      </c>
      <c r="D41" s="46">
        <v>0.11596156749806801</v>
      </c>
      <c r="E41" s="47">
        <v>0</v>
      </c>
      <c r="F41" s="47">
        <v>0</v>
      </c>
      <c r="G41" s="47">
        <v>0</v>
      </c>
      <c r="H41" s="39">
        <f t="shared" si="30"/>
        <v>0.11596156749806801</v>
      </c>
      <c r="I41" s="48">
        <f t="shared" si="31"/>
        <v>0</v>
      </c>
      <c r="J41" s="48">
        <f t="shared" si="32"/>
        <v>0</v>
      </c>
      <c r="K41" s="48">
        <f t="shared" si="33"/>
        <v>0</v>
      </c>
      <c r="L41" s="48">
        <f t="shared" si="34"/>
        <v>100</v>
      </c>
      <c r="M41" s="38">
        <v>0</v>
      </c>
      <c r="N41" s="46">
        <v>1.01897439202206E-2</v>
      </c>
      <c r="O41" s="46">
        <v>4.0031566091332897E-3</v>
      </c>
      <c r="P41" s="39">
        <f t="shared" si="46"/>
        <v>0.10176866696871412</v>
      </c>
      <c r="Q41" s="48">
        <f t="shared" si="47"/>
        <v>0</v>
      </c>
      <c r="R41" s="48">
        <f t="shared" si="48"/>
        <v>8.78717331963486</v>
      </c>
      <c r="S41" s="48">
        <f t="shared" si="49"/>
        <v>3.4521408217425011</v>
      </c>
      <c r="T41" s="48">
        <f t="shared" si="50"/>
        <v>87.760685858622651</v>
      </c>
      <c r="U41" s="38"/>
      <c r="V41" s="41">
        <f t="shared" si="40"/>
        <v>100</v>
      </c>
      <c r="W41" s="41">
        <f t="shared" si="51"/>
        <v>12.239314141377362</v>
      </c>
      <c r="X41" s="38"/>
      <c r="Y41" s="38">
        <v>0</v>
      </c>
      <c r="Z41" s="49">
        <f t="shared" si="52"/>
        <v>0</v>
      </c>
      <c r="AA41" s="38">
        <v>0</v>
      </c>
      <c r="AB41" s="49">
        <f t="shared" si="53"/>
        <v>0</v>
      </c>
      <c r="AC41" s="38">
        <v>0</v>
      </c>
      <c r="AD41" s="49">
        <f t="shared" si="44"/>
        <v>0</v>
      </c>
      <c r="AE41" s="38"/>
      <c r="AF41" s="38">
        <v>0</v>
      </c>
      <c r="AG41" s="49">
        <f t="shared" si="54"/>
        <v>0</v>
      </c>
    </row>
    <row r="42" spans="1:33" ht="14.25" x14ac:dyDescent="0.2">
      <c r="A42" s="38" t="s">
        <v>107</v>
      </c>
      <c r="B42" s="38" t="s">
        <v>168</v>
      </c>
      <c r="C42" s="38" t="s">
        <v>189</v>
      </c>
      <c r="D42" s="46">
        <v>0.18583693179413599</v>
      </c>
      <c r="E42" s="47">
        <v>1.54622079775566E-2</v>
      </c>
      <c r="F42" s="47">
        <v>6.8075515587936002E-3</v>
      </c>
      <c r="G42" s="47">
        <v>5.0141545585188303E-2</v>
      </c>
      <c r="H42" s="39">
        <f t="shared" ref="H42:H46" si="55">D42-E42-F42-G42</f>
        <v>0.11342562667259751</v>
      </c>
      <c r="I42" s="48">
        <f t="shared" ref="I42:I46" si="56">E42/D42*100</f>
        <v>8.3203095468047881</v>
      </c>
      <c r="J42" s="48">
        <f t="shared" ref="J42:J46" si="57">F42/D42*100</f>
        <v>3.6631855105823536</v>
      </c>
      <c r="K42" s="48">
        <f t="shared" ref="K42:K46" si="58">G42/D42*100</f>
        <v>26.981475157334955</v>
      </c>
      <c r="L42" s="48">
        <f t="shared" ref="L42:L46" si="59">H42/D42*100</f>
        <v>61.035029785277914</v>
      </c>
      <c r="M42" s="38">
        <v>5.0686002256697903E-4</v>
      </c>
      <c r="N42" s="46">
        <v>1.80771832396203E-4</v>
      </c>
      <c r="O42" s="46">
        <v>0</v>
      </c>
      <c r="P42" s="39">
        <f t="shared" ref="P42:P46" si="60">D42-SUM(M42,N42,O42)</f>
        <v>0.18514929993917281</v>
      </c>
      <c r="Q42" s="48">
        <f t="shared" ref="Q42:Q46" si="61">M42/D42*100</f>
        <v>0.27274450652707816</v>
      </c>
      <c r="R42" s="48">
        <f t="shared" ref="R42:R46" si="62">N42/D42*100</f>
        <v>9.7274438751741799E-2</v>
      </c>
      <c r="S42" s="48">
        <f t="shared" ref="S42:S46" si="63">O42/D42*100</f>
        <v>0</v>
      </c>
      <c r="T42" s="48">
        <f t="shared" ref="T42:T46" si="64">P42/D42*100</f>
        <v>99.629981054721185</v>
      </c>
      <c r="U42" s="38"/>
      <c r="V42" s="41">
        <f t="shared" ref="V42:V46" si="65">SUM(I42:L42)</f>
        <v>100.00000000000001</v>
      </c>
      <c r="W42" s="41">
        <f t="shared" ref="W42:W46" si="66">SUM(Q42:R42,S42)</f>
        <v>0.37001894527881996</v>
      </c>
      <c r="X42" s="38"/>
      <c r="Y42" s="38">
        <v>4.7630005522147599E-2</v>
      </c>
      <c r="Z42" s="49">
        <f t="shared" ref="Z42:Z46" si="67">Y42/D42*100</f>
        <v>25.629999947970806</v>
      </c>
      <c r="AA42" s="38">
        <v>0</v>
      </c>
      <c r="AB42" s="49">
        <f t="shared" ref="AB42:AB46" si="68">AA42/D42*100</f>
        <v>0</v>
      </c>
      <c r="AC42" s="38">
        <v>3.6336811718313898E-2</v>
      </c>
      <c r="AD42" s="49">
        <f t="shared" ref="AD42:AD58" si="69">AC42/D42*100</f>
        <v>19.553062659561459</v>
      </c>
      <c r="AE42" s="38"/>
      <c r="AF42" s="38">
        <v>0.12914627161464601</v>
      </c>
      <c r="AG42" s="49">
        <f t="shared" ref="AG42:AG46" si="70">AF42/D42*100</f>
        <v>69.494405857771042</v>
      </c>
    </row>
    <row r="43" spans="1:33" ht="14.25" x14ac:dyDescent="0.2">
      <c r="A43" s="38" t="s">
        <v>108</v>
      </c>
      <c r="B43" s="38" t="s">
        <v>169</v>
      </c>
      <c r="C43" s="38" t="s">
        <v>189</v>
      </c>
      <c r="D43" s="46">
        <v>1.04597792690308</v>
      </c>
      <c r="E43" s="47">
        <v>0</v>
      </c>
      <c r="F43" s="47">
        <v>0</v>
      </c>
      <c r="G43" s="47">
        <v>0</v>
      </c>
      <c r="H43" s="39">
        <f t="shared" si="55"/>
        <v>1.04597792690308</v>
      </c>
      <c r="I43" s="48">
        <f t="shared" si="56"/>
        <v>0</v>
      </c>
      <c r="J43" s="48">
        <f t="shared" si="57"/>
        <v>0</v>
      </c>
      <c r="K43" s="48">
        <f t="shared" si="58"/>
        <v>0</v>
      </c>
      <c r="L43" s="48">
        <f t="shared" si="59"/>
        <v>100</v>
      </c>
      <c r="M43" s="38">
        <v>0</v>
      </c>
      <c r="N43" s="46">
        <v>1.6790083714949999E-4</v>
      </c>
      <c r="O43" s="46">
        <v>2.7729657670647698E-2</v>
      </c>
      <c r="P43" s="39">
        <f t="shared" si="60"/>
        <v>1.0180803683952828</v>
      </c>
      <c r="Q43" s="48">
        <f t="shared" si="61"/>
        <v>0</v>
      </c>
      <c r="R43" s="48">
        <f t="shared" si="62"/>
        <v>1.6052044008865365E-2</v>
      </c>
      <c r="S43" s="48">
        <f t="shared" si="63"/>
        <v>2.6510748417750425</v>
      </c>
      <c r="T43" s="48">
        <f t="shared" si="64"/>
        <v>97.332873114216085</v>
      </c>
      <c r="U43" s="38"/>
      <c r="V43" s="41">
        <f t="shared" si="65"/>
        <v>100</v>
      </c>
      <c r="W43" s="41">
        <f t="shared" si="66"/>
        <v>2.6671268857839077</v>
      </c>
      <c r="X43" s="38"/>
      <c r="Y43" s="38">
        <v>0</v>
      </c>
      <c r="Z43" s="49">
        <f t="shared" si="67"/>
        <v>0</v>
      </c>
      <c r="AA43" s="38">
        <v>0</v>
      </c>
      <c r="AB43" s="49">
        <f t="shared" si="68"/>
        <v>0</v>
      </c>
      <c r="AC43" s="38">
        <v>0</v>
      </c>
      <c r="AD43" s="49">
        <f t="shared" si="69"/>
        <v>0</v>
      </c>
      <c r="AE43" s="38"/>
      <c r="AF43" s="38">
        <v>0</v>
      </c>
      <c r="AG43" s="49">
        <f t="shared" si="70"/>
        <v>0</v>
      </c>
    </row>
    <row r="44" spans="1:33" ht="14.25" x14ac:dyDescent="0.2">
      <c r="A44" s="38" t="s">
        <v>109</v>
      </c>
      <c r="B44" s="38" t="s">
        <v>170</v>
      </c>
      <c r="C44" s="38" t="s">
        <v>189</v>
      </c>
      <c r="D44" s="46">
        <v>0.119423045679647</v>
      </c>
      <c r="E44" s="47">
        <v>0</v>
      </c>
      <c r="F44" s="47">
        <v>0</v>
      </c>
      <c r="G44" s="47">
        <v>5.6083919720160497E-2</v>
      </c>
      <c r="H44" s="39">
        <f t="shared" si="55"/>
        <v>6.33391259594865E-2</v>
      </c>
      <c r="I44" s="48">
        <f t="shared" si="56"/>
        <v>0</v>
      </c>
      <c r="J44" s="48">
        <f t="shared" si="57"/>
        <v>0</v>
      </c>
      <c r="K44" s="48">
        <f t="shared" si="58"/>
        <v>46.962392728289593</v>
      </c>
      <c r="L44" s="48">
        <f t="shared" si="59"/>
        <v>53.037607271710407</v>
      </c>
      <c r="M44" s="38">
        <v>9.6075547242056893E-3</v>
      </c>
      <c r="N44" s="46">
        <v>2.8022034711917502E-3</v>
      </c>
      <c r="O44" s="46">
        <v>2.8022034223453298E-3</v>
      </c>
      <c r="P44" s="39">
        <f t="shared" si="60"/>
        <v>0.10421108406190423</v>
      </c>
      <c r="Q44" s="48">
        <f t="shared" si="61"/>
        <v>8.0449754647675036</v>
      </c>
      <c r="R44" s="48">
        <f t="shared" si="62"/>
        <v>2.3464511855682169</v>
      </c>
      <c r="S44" s="48">
        <f t="shared" si="63"/>
        <v>2.3464511446662115</v>
      </c>
      <c r="T44" s="48">
        <f t="shared" si="64"/>
        <v>87.262122204998064</v>
      </c>
      <c r="U44" s="38"/>
      <c r="V44" s="41">
        <f t="shared" si="65"/>
        <v>100</v>
      </c>
      <c r="W44" s="41">
        <f t="shared" si="66"/>
        <v>12.737877795001932</v>
      </c>
      <c r="X44" s="38"/>
      <c r="Y44" s="38">
        <v>0</v>
      </c>
      <c r="Z44" s="49">
        <f t="shared" si="67"/>
        <v>0</v>
      </c>
      <c r="AA44" s="38">
        <v>0</v>
      </c>
      <c r="AB44" s="49">
        <f t="shared" si="68"/>
        <v>0</v>
      </c>
      <c r="AC44" s="38">
        <v>2.96280622227641E-5</v>
      </c>
      <c r="AD44" s="49">
        <f t="shared" si="69"/>
        <v>2.4809333955727059E-2</v>
      </c>
      <c r="AE44" s="38"/>
      <c r="AF44" s="38">
        <v>4.6006227763519203E-2</v>
      </c>
      <c r="AG44" s="49">
        <f t="shared" si="70"/>
        <v>38.523743471533265</v>
      </c>
    </row>
    <row r="45" spans="1:33" ht="14.25" x14ac:dyDescent="0.2">
      <c r="A45" s="38" t="s">
        <v>110</v>
      </c>
      <c r="B45" s="38" t="s">
        <v>171</v>
      </c>
      <c r="C45" s="38" t="s">
        <v>189</v>
      </c>
      <c r="D45" s="46">
        <v>9.2119214751385098E-2</v>
      </c>
      <c r="E45" s="47">
        <v>0</v>
      </c>
      <c r="F45" s="47">
        <v>0</v>
      </c>
      <c r="G45" s="47">
        <v>0</v>
      </c>
      <c r="H45" s="39">
        <f t="shared" si="55"/>
        <v>9.2119214751385098E-2</v>
      </c>
      <c r="I45" s="48">
        <f t="shared" si="56"/>
        <v>0</v>
      </c>
      <c r="J45" s="48">
        <f t="shared" si="57"/>
        <v>0</v>
      </c>
      <c r="K45" s="48">
        <f t="shared" si="58"/>
        <v>0</v>
      </c>
      <c r="L45" s="48">
        <f t="shared" si="59"/>
        <v>100</v>
      </c>
      <c r="M45" s="38">
        <v>0</v>
      </c>
      <c r="N45" s="46">
        <v>0</v>
      </c>
      <c r="O45" s="46">
        <v>0</v>
      </c>
      <c r="P45" s="39">
        <f t="shared" si="60"/>
        <v>9.2119214751385098E-2</v>
      </c>
      <c r="Q45" s="48">
        <f t="shared" si="61"/>
        <v>0</v>
      </c>
      <c r="R45" s="48">
        <f t="shared" si="62"/>
        <v>0</v>
      </c>
      <c r="S45" s="48">
        <f t="shared" si="63"/>
        <v>0</v>
      </c>
      <c r="T45" s="48">
        <f t="shared" si="64"/>
        <v>100</v>
      </c>
      <c r="U45" s="38"/>
      <c r="V45" s="41">
        <f t="shared" si="65"/>
        <v>100</v>
      </c>
      <c r="W45" s="41">
        <f t="shared" si="66"/>
        <v>0</v>
      </c>
      <c r="X45" s="38"/>
      <c r="Y45" s="38">
        <v>0</v>
      </c>
      <c r="Z45" s="49">
        <f t="shared" si="67"/>
        <v>0</v>
      </c>
      <c r="AA45" s="38">
        <v>0</v>
      </c>
      <c r="AB45" s="49">
        <f t="shared" si="68"/>
        <v>0</v>
      </c>
      <c r="AC45" s="38">
        <v>0</v>
      </c>
      <c r="AD45" s="49">
        <f t="shared" si="69"/>
        <v>0</v>
      </c>
      <c r="AE45" s="38"/>
      <c r="AF45" s="38">
        <v>0</v>
      </c>
      <c r="AG45" s="49">
        <f t="shared" si="70"/>
        <v>0</v>
      </c>
    </row>
    <row r="46" spans="1:33" ht="14.25" x14ac:dyDescent="0.2">
      <c r="A46" s="38" t="s">
        <v>111</v>
      </c>
      <c r="B46" s="38" t="s">
        <v>172</v>
      </c>
      <c r="C46" s="38" t="s">
        <v>189</v>
      </c>
      <c r="D46" s="38">
        <v>0.18009944735513</v>
      </c>
      <c r="E46" s="47">
        <v>0</v>
      </c>
      <c r="F46" s="47">
        <v>0</v>
      </c>
      <c r="G46" s="47">
        <v>0</v>
      </c>
      <c r="H46" s="39">
        <f t="shared" si="55"/>
        <v>0.18009944735513</v>
      </c>
      <c r="I46" s="48">
        <f t="shared" si="56"/>
        <v>0</v>
      </c>
      <c r="J46" s="48">
        <f t="shared" si="57"/>
        <v>0</v>
      </c>
      <c r="K46" s="48">
        <f t="shared" si="58"/>
        <v>0</v>
      </c>
      <c r="L46" s="48">
        <f t="shared" si="59"/>
        <v>100</v>
      </c>
      <c r="M46" s="38">
        <v>0</v>
      </c>
      <c r="N46" s="38">
        <v>0</v>
      </c>
      <c r="O46" s="38">
        <v>0</v>
      </c>
      <c r="P46" s="39">
        <f t="shared" si="60"/>
        <v>0.18009944735513</v>
      </c>
      <c r="Q46" s="48">
        <f t="shared" si="61"/>
        <v>0</v>
      </c>
      <c r="R46" s="48">
        <f t="shared" si="62"/>
        <v>0</v>
      </c>
      <c r="S46" s="48">
        <f t="shared" si="63"/>
        <v>0</v>
      </c>
      <c r="T46" s="48">
        <f t="shared" si="64"/>
        <v>100</v>
      </c>
      <c r="U46" s="40"/>
      <c r="V46" s="41">
        <f t="shared" si="65"/>
        <v>100</v>
      </c>
      <c r="W46" s="41">
        <f t="shared" si="66"/>
        <v>0</v>
      </c>
      <c r="Y46" s="38">
        <v>0</v>
      </c>
      <c r="Z46" s="49">
        <f t="shared" si="67"/>
        <v>0</v>
      </c>
      <c r="AA46" s="38">
        <v>0</v>
      </c>
      <c r="AB46" s="49">
        <f t="shared" si="68"/>
        <v>0</v>
      </c>
      <c r="AC46" s="38">
        <v>0</v>
      </c>
      <c r="AD46" s="49">
        <f t="shared" si="69"/>
        <v>0</v>
      </c>
      <c r="AE46" s="38"/>
      <c r="AF46" s="38">
        <v>0</v>
      </c>
      <c r="AG46" s="49">
        <f t="shared" si="70"/>
        <v>0</v>
      </c>
    </row>
    <row r="47" spans="1:33" ht="14.25" x14ac:dyDescent="0.2">
      <c r="A47" s="38" t="s">
        <v>112</v>
      </c>
      <c r="B47" s="38" t="s">
        <v>173</v>
      </c>
      <c r="C47" s="38" t="s">
        <v>189</v>
      </c>
      <c r="D47" s="38">
        <v>2.85908643104383</v>
      </c>
      <c r="E47" s="38">
        <v>0</v>
      </c>
      <c r="F47" s="38">
        <v>0</v>
      </c>
      <c r="G47" s="38">
        <v>0</v>
      </c>
      <c r="H47" s="39">
        <f t="shared" ref="H47:H60" si="71">D47-E47-F47-G47</f>
        <v>2.85908643104383</v>
      </c>
      <c r="I47" s="48">
        <f t="shared" ref="I47:I60" si="72">E47/D47*100</f>
        <v>0</v>
      </c>
      <c r="J47" s="48">
        <f t="shared" ref="J47:J60" si="73">F47/D47*100</f>
        <v>0</v>
      </c>
      <c r="K47" s="48">
        <f t="shared" ref="K47:K60" si="74">G47/D47*100</f>
        <v>0</v>
      </c>
      <c r="L47" s="48">
        <f t="shared" ref="L47:L60" si="75">H47/D47*100</f>
        <v>100</v>
      </c>
      <c r="M47" s="38">
        <v>0</v>
      </c>
      <c r="N47" s="38">
        <v>6.5941528153634795E-4</v>
      </c>
      <c r="O47" s="38">
        <v>0.23439978495069799</v>
      </c>
      <c r="P47" s="39">
        <f t="shared" ref="P47:P60" si="76">D47-SUM(M47,N47,O47)</f>
        <v>2.6240272308115955</v>
      </c>
      <c r="Q47" s="48">
        <f t="shared" ref="Q47:Q60" si="77">M47/D47*100</f>
        <v>0</v>
      </c>
      <c r="R47" s="48">
        <f t="shared" ref="R47:R60" si="78">N47/D47*100</f>
        <v>2.3063845652808775E-2</v>
      </c>
      <c r="S47" s="48">
        <f t="shared" ref="S47:S60" si="79">O47/D47*100</f>
        <v>8.198415494040189</v>
      </c>
      <c r="T47" s="48">
        <f t="shared" ref="T47:T60" si="80">P47/D47*100</f>
        <v>91.778520660306995</v>
      </c>
      <c r="U47" s="38"/>
      <c r="V47" s="41">
        <f t="shared" ref="V47:V60" si="81">SUM(I47:L47)</f>
        <v>100</v>
      </c>
      <c r="W47" s="41">
        <f t="shared" ref="W47:W60" si="82">SUM(Q47:R47,S47)</f>
        <v>8.2214793396929977</v>
      </c>
      <c r="Y47" s="14">
        <v>0</v>
      </c>
      <c r="Z47" s="49">
        <f t="shared" ref="Z47:Z60" si="83">Y47/D47*100</f>
        <v>0</v>
      </c>
      <c r="AA47" s="38">
        <v>0</v>
      </c>
      <c r="AB47" s="49">
        <f t="shared" ref="AB47:AB60" si="84">AA47/D47*100</f>
        <v>0</v>
      </c>
      <c r="AC47" s="38">
        <v>0</v>
      </c>
      <c r="AD47" s="49">
        <f t="shared" si="69"/>
        <v>0</v>
      </c>
      <c r="AE47" s="38"/>
      <c r="AF47" s="38">
        <v>0</v>
      </c>
      <c r="AG47" s="49">
        <f t="shared" ref="AG47:AG60" si="85">AF47/D47*100</f>
        <v>0</v>
      </c>
    </row>
    <row r="48" spans="1:33" ht="14.25" x14ac:dyDescent="0.2">
      <c r="A48" s="38" t="s">
        <v>113</v>
      </c>
      <c r="B48" s="38" t="s">
        <v>174</v>
      </c>
      <c r="C48" s="38" t="s">
        <v>189</v>
      </c>
      <c r="D48" s="38">
        <v>2.6792671754490498E-2</v>
      </c>
      <c r="E48" s="38">
        <v>0</v>
      </c>
      <c r="F48" s="38">
        <v>0</v>
      </c>
      <c r="G48" s="38">
        <v>0</v>
      </c>
      <c r="H48" s="39">
        <f t="shared" si="71"/>
        <v>2.6792671754490498E-2</v>
      </c>
      <c r="I48" s="48">
        <f t="shared" si="72"/>
        <v>0</v>
      </c>
      <c r="J48" s="48">
        <f t="shared" si="73"/>
        <v>0</v>
      </c>
      <c r="K48" s="48">
        <f t="shared" si="74"/>
        <v>0</v>
      </c>
      <c r="L48" s="48">
        <f t="shared" si="75"/>
        <v>100</v>
      </c>
      <c r="M48" s="38">
        <v>1.01889686419515E-2</v>
      </c>
      <c r="N48" s="38">
        <v>3.1937926094440599E-3</v>
      </c>
      <c r="O48" s="38">
        <v>1.52075525960826E-3</v>
      </c>
      <c r="P48" s="39">
        <f t="shared" si="76"/>
        <v>1.1889155243486677E-2</v>
      </c>
      <c r="Q48" s="48">
        <f t="shared" si="77"/>
        <v>38.02893841762463</v>
      </c>
      <c r="R48" s="48">
        <f t="shared" si="78"/>
        <v>11.920396139324083</v>
      </c>
      <c r="S48" s="48">
        <f t="shared" si="79"/>
        <v>5.6760119839611693</v>
      </c>
      <c r="T48" s="48">
        <f t="shared" si="80"/>
        <v>44.374653459090112</v>
      </c>
      <c r="U48" s="38"/>
      <c r="V48" s="41">
        <f t="shared" si="81"/>
        <v>100</v>
      </c>
      <c r="W48" s="41">
        <f t="shared" si="82"/>
        <v>55.625346540909881</v>
      </c>
      <c r="Y48" s="14">
        <v>0</v>
      </c>
      <c r="Z48" s="49">
        <f t="shared" si="83"/>
        <v>0</v>
      </c>
      <c r="AA48" s="38">
        <v>0</v>
      </c>
      <c r="AB48" s="49">
        <f t="shared" si="84"/>
        <v>0</v>
      </c>
      <c r="AC48" s="38">
        <v>0</v>
      </c>
      <c r="AD48" s="49">
        <f t="shared" si="69"/>
        <v>0</v>
      </c>
      <c r="AE48" s="38"/>
      <c r="AF48" s="38">
        <v>0</v>
      </c>
      <c r="AG48" s="49">
        <f t="shared" si="85"/>
        <v>0</v>
      </c>
    </row>
    <row r="49" spans="1:33" ht="14.25" x14ac:dyDescent="0.2">
      <c r="A49" s="38" t="s">
        <v>114</v>
      </c>
      <c r="B49" s="38" t="s">
        <v>175</v>
      </c>
      <c r="C49" s="38" t="s">
        <v>189</v>
      </c>
      <c r="D49" s="38">
        <v>0.254306904191134</v>
      </c>
      <c r="E49" s="38">
        <v>0</v>
      </c>
      <c r="F49" s="38">
        <v>0</v>
      </c>
      <c r="G49" s="38">
        <v>0</v>
      </c>
      <c r="H49" s="39">
        <f t="shared" si="71"/>
        <v>0.254306904191134</v>
      </c>
      <c r="I49" s="48">
        <f t="shared" si="72"/>
        <v>0</v>
      </c>
      <c r="J49" s="48">
        <f t="shared" si="73"/>
        <v>0</v>
      </c>
      <c r="K49" s="48">
        <f t="shared" si="74"/>
        <v>0</v>
      </c>
      <c r="L49" s="48">
        <f t="shared" si="75"/>
        <v>100</v>
      </c>
      <c r="M49" s="38">
        <v>0</v>
      </c>
      <c r="N49" s="38">
        <v>0</v>
      </c>
      <c r="O49" s="38">
        <v>3.7300932085070301E-3</v>
      </c>
      <c r="P49" s="39">
        <f t="shared" si="76"/>
        <v>0.25057681098262696</v>
      </c>
      <c r="Q49" s="48">
        <f t="shared" si="77"/>
        <v>0</v>
      </c>
      <c r="R49" s="48">
        <f t="shared" si="78"/>
        <v>0</v>
      </c>
      <c r="S49" s="48">
        <f t="shared" si="79"/>
        <v>1.4667683602107544</v>
      </c>
      <c r="T49" s="48">
        <f t="shared" si="80"/>
        <v>98.53323163978925</v>
      </c>
      <c r="U49" s="38"/>
      <c r="V49" s="41">
        <f t="shared" si="81"/>
        <v>100</v>
      </c>
      <c r="W49" s="41">
        <f t="shared" si="82"/>
        <v>1.4667683602107544</v>
      </c>
      <c r="Y49" s="14">
        <v>0</v>
      </c>
      <c r="Z49" s="49">
        <f t="shared" si="83"/>
        <v>0</v>
      </c>
      <c r="AA49" s="38">
        <v>0</v>
      </c>
      <c r="AB49" s="49">
        <f t="shared" si="84"/>
        <v>0</v>
      </c>
      <c r="AC49" s="38">
        <v>0</v>
      </c>
      <c r="AD49" s="49">
        <f t="shared" si="69"/>
        <v>0</v>
      </c>
      <c r="AE49" s="38"/>
      <c r="AF49" s="38">
        <v>0</v>
      </c>
      <c r="AG49" s="49">
        <f t="shared" si="85"/>
        <v>0</v>
      </c>
    </row>
    <row r="50" spans="1:33" ht="14.25" x14ac:dyDescent="0.2">
      <c r="A50" s="38" t="s">
        <v>115</v>
      </c>
      <c r="B50" s="38" t="s">
        <v>176</v>
      </c>
      <c r="C50" s="38" t="s">
        <v>189</v>
      </c>
      <c r="D50" s="38">
        <v>0.25562457952044199</v>
      </c>
      <c r="E50" s="38">
        <v>0</v>
      </c>
      <c r="F50" s="38">
        <v>0</v>
      </c>
      <c r="G50" s="38">
        <v>0</v>
      </c>
      <c r="H50" s="39">
        <f t="shared" si="71"/>
        <v>0.25562457952044199</v>
      </c>
      <c r="I50" s="48">
        <f t="shared" si="72"/>
        <v>0</v>
      </c>
      <c r="J50" s="48">
        <f t="shared" si="73"/>
        <v>0</v>
      </c>
      <c r="K50" s="48">
        <f t="shared" si="74"/>
        <v>0</v>
      </c>
      <c r="L50" s="48">
        <f t="shared" si="75"/>
        <v>100</v>
      </c>
      <c r="M50" s="38">
        <v>0</v>
      </c>
      <c r="N50" s="38">
        <v>0</v>
      </c>
      <c r="O50" s="38">
        <v>0</v>
      </c>
      <c r="P50" s="39">
        <f t="shared" si="76"/>
        <v>0.25562457952044199</v>
      </c>
      <c r="Q50" s="48">
        <f t="shared" si="77"/>
        <v>0</v>
      </c>
      <c r="R50" s="48">
        <f t="shared" si="78"/>
        <v>0</v>
      </c>
      <c r="S50" s="48">
        <f t="shared" si="79"/>
        <v>0</v>
      </c>
      <c r="T50" s="48">
        <f t="shared" si="80"/>
        <v>100</v>
      </c>
      <c r="U50" s="38"/>
      <c r="V50" s="41">
        <f t="shared" si="81"/>
        <v>100</v>
      </c>
      <c r="W50" s="41">
        <f t="shared" si="82"/>
        <v>0</v>
      </c>
      <c r="Y50" s="14">
        <v>0</v>
      </c>
      <c r="Z50" s="49">
        <f t="shared" si="83"/>
        <v>0</v>
      </c>
      <c r="AA50" s="38">
        <v>0</v>
      </c>
      <c r="AB50" s="49">
        <f t="shared" si="84"/>
        <v>0</v>
      </c>
      <c r="AC50" s="38">
        <v>0</v>
      </c>
      <c r="AD50" s="49">
        <f t="shared" si="69"/>
        <v>0</v>
      </c>
      <c r="AE50" s="38"/>
      <c r="AF50" s="38">
        <v>0</v>
      </c>
      <c r="AG50" s="49">
        <f t="shared" si="85"/>
        <v>0</v>
      </c>
    </row>
    <row r="51" spans="1:33" ht="14.25" x14ac:dyDescent="0.2">
      <c r="A51" s="38" t="s">
        <v>116</v>
      </c>
      <c r="B51" s="38" t="s">
        <v>177</v>
      </c>
      <c r="C51" s="38" t="s">
        <v>189</v>
      </c>
      <c r="D51" s="38">
        <v>5.1389283271972001E-2</v>
      </c>
      <c r="E51" s="38">
        <v>0</v>
      </c>
      <c r="F51" s="38">
        <v>0</v>
      </c>
      <c r="G51" s="38">
        <v>0</v>
      </c>
      <c r="H51" s="39">
        <f t="shared" si="71"/>
        <v>5.1389283271972001E-2</v>
      </c>
      <c r="I51" s="48">
        <f t="shared" si="72"/>
        <v>0</v>
      </c>
      <c r="J51" s="48">
        <f t="shared" si="73"/>
        <v>0</v>
      </c>
      <c r="K51" s="48">
        <f t="shared" si="74"/>
        <v>0</v>
      </c>
      <c r="L51" s="48">
        <f t="shared" si="75"/>
        <v>100</v>
      </c>
      <c r="M51" s="38">
        <v>0</v>
      </c>
      <c r="N51" s="38">
        <v>0</v>
      </c>
      <c r="O51" s="38">
        <v>2.6628420756689502E-3</v>
      </c>
      <c r="P51" s="39">
        <f t="shared" si="76"/>
        <v>4.8726441196303052E-2</v>
      </c>
      <c r="Q51" s="48">
        <f t="shared" si="77"/>
        <v>0</v>
      </c>
      <c r="R51" s="48">
        <f t="shared" si="78"/>
        <v>0</v>
      </c>
      <c r="S51" s="48">
        <f t="shared" si="79"/>
        <v>5.1817069749273559</v>
      </c>
      <c r="T51" s="48">
        <f t="shared" si="80"/>
        <v>94.818293025072649</v>
      </c>
      <c r="U51" s="38"/>
      <c r="V51" s="41">
        <f t="shared" si="81"/>
        <v>100</v>
      </c>
      <c r="W51" s="41">
        <f t="shared" si="82"/>
        <v>5.1817069749273559</v>
      </c>
      <c r="Y51" s="14">
        <v>0</v>
      </c>
      <c r="Z51" s="49">
        <f t="shared" si="83"/>
        <v>0</v>
      </c>
      <c r="AA51" s="38">
        <v>0</v>
      </c>
      <c r="AB51" s="49">
        <f t="shared" si="84"/>
        <v>0</v>
      </c>
      <c r="AC51" s="38">
        <v>0</v>
      </c>
      <c r="AD51" s="49">
        <f t="shared" si="69"/>
        <v>0</v>
      </c>
      <c r="AE51" s="38"/>
      <c r="AF51" s="38">
        <v>0</v>
      </c>
      <c r="AG51" s="49">
        <f t="shared" si="85"/>
        <v>0</v>
      </c>
    </row>
    <row r="52" spans="1:33" ht="14.25" x14ac:dyDescent="0.2">
      <c r="A52" s="38" t="s">
        <v>117</v>
      </c>
      <c r="B52" s="38" t="s">
        <v>178</v>
      </c>
      <c r="C52" s="38" t="s">
        <v>189</v>
      </c>
      <c r="D52" s="38">
        <v>0.48899577122072202</v>
      </c>
      <c r="E52" s="38">
        <v>0</v>
      </c>
      <c r="F52" s="38">
        <v>0</v>
      </c>
      <c r="G52" s="38">
        <v>0</v>
      </c>
      <c r="H52" s="39">
        <f t="shared" si="71"/>
        <v>0.48899577122072202</v>
      </c>
      <c r="I52" s="48">
        <f t="shared" si="72"/>
        <v>0</v>
      </c>
      <c r="J52" s="48">
        <f t="shared" si="73"/>
        <v>0</v>
      </c>
      <c r="K52" s="48">
        <f t="shared" si="74"/>
        <v>0</v>
      </c>
      <c r="L52" s="48">
        <f t="shared" si="75"/>
        <v>100</v>
      </c>
      <c r="M52" s="38">
        <v>1.9781272545631799E-2</v>
      </c>
      <c r="N52" s="38">
        <v>5.6338618482634903E-3</v>
      </c>
      <c r="O52" s="38">
        <v>9.1150570252887496E-3</v>
      </c>
      <c r="P52" s="39">
        <f t="shared" si="76"/>
        <v>0.45446557980153801</v>
      </c>
      <c r="Q52" s="48">
        <f t="shared" si="77"/>
        <v>4.0452849921892193</v>
      </c>
      <c r="R52" s="48">
        <f t="shared" si="78"/>
        <v>1.1521289507676515</v>
      </c>
      <c r="S52" s="48">
        <f t="shared" si="79"/>
        <v>1.8640359614018855</v>
      </c>
      <c r="T52" s="48">
        <f t="shared" si="80"/>
        <v>92.938550095641247</v>
      </c>
      <c r="U52" s="38"/>
      <c r="V52" s="41">
        <f t="shared" si="81"/>
        <v>100</v>
      </c>
      <c r="W52" s="41">
        <f t="shared" si="82"/>
        <v>7.0614499043587564</v>
      </c>
      <c r="Y52" s="14">
        <v>0</v>
      </c>
      <c r="Z52" s="49">
        <f t="shared" si="83"/>
        <v>0</v>
      </c>
      <c r="AA52" s="38">
        <v>0</v>
      </c>
      <c r="AB52" s="49">
        <f t="shared" si="84"/>
        <v>0</v>
      </c>
      <c r="AC52" s="38">
        <v>0</v>
      </c>
      <c r="AD52" s="49">
        <f t="shared" si="69"/>
        <v>0</v>
      </c>
      <c r="AE52" s="38"/>
      <c r="AF52" s="38">
        <v>0</v>
      </c>
      <c r="AG52" s="49">
        <f t="shared" si="85"/>
        <v>0</v>
      </c>
    </row>
    <row r="53" spans="1:33" ht="14.25" x14ac:dyDescent="0.2">
      <c r="A53" s="38" t="s">
        <v>118</v>
      </c>
      <c r="B53" s="38" t="s">
        <v>179</v>
      </c>
      <c r="C53" s="38" t="s">
        <v>189</v>
      </c>
      <c r="D53" s="38">
        <v>0.38144431397442602</v>
      </c>
      <c r="E53" s="38">
        <v>0</v>
      </c>
      <c r="F53" s="38">
        <v>0</v>
      </c>
      <c r="G53" s="38">
        <v>0</v>
      </c>
      <c r="H53" s="39">
        <f t="shared" si="71"/>
        <v>0.38144431397442602</v>
      </c>
      <c r="I53" s="48">
        <f t="shared" si="72"/>
        <v>0</v>
      </c>
      <c r="J53" s="48">
        <f t="shared" si="73"/>
        <v>0</v>
      </c>
      <c r="K53" s="48">
        <f t="shared" si="74"/>
        <v>0</v>
      </c>
      <c r="L53" s="48">
        <f t="shared" si="75"/>
        <v>100</v>
      </c>
      <c r="M53" s="38">
        <v>0</v>
      </c>
      <c r="N53" s="38">
        <v>2.8022078163362999E-2</v>
      </c>
      <c r="O53" s="38">
        <v>0.11248869130223201</v>
      </c>
      <c r="P53" s="39">
        <f t="shared" si="76"/>
        <v>0.240933544508831</v>
      </c>
      <c r="Q53" s="48">
        <f t="shared" si="77"/>
        <v>0</v>
      </c>
      <c r="R53" s="48">
        <f t="shared" si="78"/>
        <v>7.3463090513499543</v>
      </c>
      <c r="S53" s="48">
        <f t="shared" si="79"/>
        <v>29.490200058342943</v>
      </c>
      <c r="T53" s="48">
        <f t="shared" si="80"/>
        <v>63.163490890307102</v>
      </c>
      <c r="U53" s="38"/>
      <c r="V53" s="41">
        <f t="shared" si="81"/>
        <v>100</v>
      </c>
      <c r="W53" s="41">
        <f t="shared" si="82"/>
        <v>36.836509109692898</v>
      </c>
      <c r="Y53" s="14">
        <v>0</v>
      </c>
      <c r="Z53" s="49">
        <f t="shared" si="83"/>
        <v>0</v>
      </c>
      <c r="AA53" s="38">
        <v>0</v>
      </c>
      <c r="AB53" s="49">
        <f t="shared" si="84"/>
        <v>0</v>
      </c>
      <c r="AC53" s="38">
        <v>0</v>
      </c>
      <c r="AD53" s="49">
        <f t="shared" si="69"/>
        <v>0</v>
      </c>
      <c r="AE53" s="38"/>
      <c r="AF53" s="38">
        <v>0</v>
      </c>
      <c r="AG53" s="49">
        <f t="shared" si="85"/>
        <v>0</v>
      </c>
    </row>
    <row r="54" spans="1:33" ht="14.25" x14ac:dyDescent="0.2">
      <c r="A54" s="38" t="s">
        <v>119</v>
      </c>
      <c r="B54" s="38" t="s">
        <v>180</v>
      </c>
      <c r="C54" s="38" t="s">
        <v>189</v>
      </c>
      <c r="D54" s="38">
        <v>0.21542018118556999</v>
      </c>
      <c r="E54" s="38">
        <v>0</v>
      </c>
      <c r="F54" s="38">
        <v>0</v>
      </c>
      <c r="G54" s="38">
        <v>0</v>
      </c>
      <c r="H54" s="39">
        <f t="shared" si="71"/>
        <v>0.21542018118556999</v>
      </c>
      <c r="I54" s="48">
        <f t="shared" si="72"/>
        <v>0</v>
      </c>
      <c r="J54" s="48">
        <f t="shared" si="73"/>
        <v>0</v>
      </c>
      <c r="K54" s="48">
        <f t="shared" si="74"/>
        <v>0</v>
      </c>
      <c r="L54" s="48">
        <f t="shared" si="75"/>
        <v>100</v>
      </c>
      <c r="M54" s="38">
        <v>8.2357571601647903E-2</v>
      </c>
      <c r="N54" s="38">
        <v>2.0015815891393798E-2</v>
      </c>
      <c r="O54" s="38">
        <v>6.5959657957295706E-2</v>
      </c>
      <c r="P54" s="39">
        <f t="shared" si="76"/>
        <v>4.7087135735232599E-2</v>
      </c>
      <c r="Q54" s="48">
        <f t="shared" si="77"/>
        <v>38.231130968505866</v>
      </c>
      <c r="R54" s="48">
        <f t="shared" si="78"/>
        <v>9.2915230974351104</v>
      </c>
      <c r="S54" s="48">
        <f t="shared" si="79"/>
        <v>30.619070875479348</v>
      </c>
      <c r="T54" s="48">
        <f t="shared" si="80"/>
        <v>21.858275058579679</v>
      </c>
      <c r="U54" s="38"/>
      <c r="V54" s="41">
        <f t="shared" si="81"/>
        <v>100</v>
      </c>
      <c r="W54" s="41">
        <f t="shared" si="82"/>
        <v>78.141724941420321</v>
      </c>
      <c r="Y54" s="14">
        <v>0</v>
      </c>
      <c r="Z54" s="49">
        <f t="shared" si="83"/>
        <v>0</v>
      </c>
      <c r="AA54" s="38">
        <v>0</v>
      </c>
      <c r="AB54" s="49">
        <f t="shared" si="84"/>
        <v>0</v>
      </c>
      <c r="AC54" s="38">
        <v>0</v>
      </c>
      <c r="AD54" s="49">
        <f t="shared" si="69"/>
        <v>0</v>
      </c>
      <c r="AE54" s="38"/>
      <c r="AF54" s="38">
        <v>0</v>
      </c>
      <c r="AG54" s="49">
        <f t="shared" si="85"/>
        <v>0</v>
      </c>
    </row>
    <row r="55" spans="1:33" ht="14.25" x14ac:dyDescent="0.2">
      <c r="A55" s="38" t="s">
        <v>120</v>
      </c>
      <c r="B55" s="38" t="s">
        <v>180</v>
      </c>
      <c r="C55" s="38" t="s">
        <v>189</v>
      </c>
      <c r="D55" s="38">
        <v>0.21655194389051699</v>
      </c>
      <c r="E55" s="38">
        <v>0</v>
      </c>
      <c r="F55" s="38">
        <v>0</v>
      </c>
      <c r="G55" s="38">
        <v>0</v>
      </c>
      <c r="H55" s="39">
        <f t="shared" si="71"/>
        <v>0.21655194389051699</v>
      </c>
      <c r="I55" s="48">
        <f t="shared" si="72"/>
        <v>0</v>
      </c>
      <c r="J55" s="48">
        <f t="shared" si="73"/>
        <v>0</v>
      </c>
      <c r="K55" s="48">
        <f t="shared" si="74"/>
        <v>0</v>
      </c>
      <c r="L55" s="48">
        <f t="shared" si="75"/>
        <v>100</v>
      </c>
      <c r="M55" s="38">
        <v>8.2608328674701498E-2</v>
      </c>
      <c r="N55" s="38">
        <v>2.0015815891393798E-2</v>
      </c>
      <c r="O55" s="38">
        <v>6.6001949946491695E-2</v>
      </c>
      <c r="P55" s="39">
        <f t="shared" si="76"/>
        <v>4.7925849377930013E-2</v>
      </c>
      <c r="Q55" s="48">
        <f t="shared" si="77"/>
        <v>38.147119434986976</v>
      </c>
      <c r="R55" s="48">
        <f t="shared" si="78"/>
        <v>9.2429629269517317</v>
      </c>
      <c r="S55" s="48">
        <f t="shared" si="79"/>
        <v>30.478576530285295</v>
      </c>
      <c r="T55" s="48">
        <f t="shared" si="80"/>
        <v>22.131341107776002</v>
      </c>
      <c r="U55" s="38"/>
      <c r="V55" s="41">
        <f t="shared" si="81"/>
        <v>100</v>
      </c>
      <c r="W55" s="41">
        <f t="shared" si="82"/>
        <v>77.868658892224005</v>
      </c>
      <c r="Y55" s="14">
        <v>0</v>
      </c>
      <c r="Z55" s="49">
        <f t="shared" si="83"/>
        <v>0</v>
      </c>
      <c r="AA55" s="38">
        <v>0</v>
      </c>
      <c r="AB55" s="49">
        <f t="shared" si="84"/>
        <v>0</v>
      </c>
      <c r="AC55" s="38">
        <v>0</v>
      </c>
      <c r="AD55" s="49">
        <f t="shared" si="69"/>
        <v>0</v>
      </c>
      <c r="AE55" s="38"/>
      <c r="AF55" s="38">
        <v>0</v>
      </c>
      <c r="AG55" s="49">
        <f t="shared" si="85"/>
        <v>0</v>
      </c>
    </row>
    <row r="56" spans="1:33" ht="14.25" x14ac:dyDescent="0.2">
      <c r="A56" s="38" t="s">
        <v>121</v>
      </c>
      <c r="B56" s="38" t="s">
        <v>181</v>
      </c>
      <c r="C56" s="38" t="s">
        <v>189</v>
      </c>
      <c r="D56" s="38">
        <v>0.48752241933586099</v>
      </c>
      <c r="E56" s="38">
        <v>0</v>
      </c>
      <c r="F56" s="38">
        <v>0</v>
      </c>
      <c r="G56" s="38">
        <v>0</v>
      </c>
      <c r="H56" s="39">
        <f t="shared" si="71"/>
        <v>0.48752241933586099</v>
      </c>
      <c r="I56" s="48">
        <f t="shared" si="72"/>
        <v>0</v>
      </c>
      <c r="J56" s="48">
        <f t="shared" si="73"/>
        <v>0</v>
      </c>
      <c r="K56" s="48">
        <f t="shared" si="74"/>
        <v>0</v>
      </c>
      <c r="L56" s="48">
        <f t="shared" si="75"/>
        <v>100</v>
      </c>
      <c r="M56" s="38">
        <v>0</v>
      </c>
      <c r="N56" s="38">
        <v>2.4728353614846102E-4</v>
      </c>
      <c r="O56" s="38">
        <v>2.64600164233448E-2</v>
      </c>
      <c r="P56" s="39">
        <f t="shared" si="76"/>
        <v>0.46081511937636771</v>
      </c>
      <c r="Q56" s="48">
        <f t="shared" si="77"/>
        <v>0</v>
      </c>
      <c r="R56" s="48">
        <f t="shared" si="78"/>
        <v>5.0722495282438267E-2</v>
      </c>
      <c r="S56" s="48">
        <f t="shared" si="79"/>
        <v>5.427446077124122</v>
      </c>
      <c r="T56" s="48">
        <f t="shared" si="80"/>
        <v>94.52183142759344</v>
      </c>
      <c r="U56" s="38"/>
      <c r="V56" s="41">
        <f t="shared" si="81"/>
        <v>100</v>
      </c>
      <c r="W56" s="41">
        <f t="shared" si="82"/>
        <v>5.4781685724065605</v>
      </c>
      <c r="Y56" s="14">
        <v>0</v>
      </c>
      <c r="Z56" s="49">
        <f t="shared" si="83"/>
        <v>0</v>
      </c>
      <c r="AA56" s="38">
        <v>0</v>
      </c>
      <c r="AB56" s="49">
        <f t="shared" si="84"/>
        <v>0</v>
      </c>
      <c r="AC56" s="38">
        <v>0</v>
      </c>
      <c r="AD56" s="49">
        <f t="shared" si="69"/>
        <v>0</v>
      </c>
      <c r="AE56" s="38"/>
      <c r="AF56" s="38">
        <v>0</v>
      </c>
      <c r="AG56" s="49">
        <f t="shared" si="85"/>
        <v>0</v>
      </c>
    </row>
    <row r="57" spans="1:33" ht="14.25" x14ac:dyDescent="0.2">
      <c r="A57" s="38" t="s">
        <v>122</v>
      </c>
      <c r="B57" s="38" t="s">
        <v>182</v>
      </c>
      <c r="C57" s="38" t="s">
        <v>189</v>
      </c>
      <c r="D57" s="38">
        <v>6.0561280663906203</v>
      </c>
      <c r="E57" s="38">
        <v>0</v>
      </c>
      <c r="F57" s="38">
        <v>0</v>
      </c>
      <c r="G57" s="38">
        <v>0</v>
      </c>
      <c r="H57" s="39">
        <f t="shared" si="71"/>
        <v>6.0561280663906203</v>
      </c>
      <c r="I57" s="48">
        <f t="shared" si="72"/>
        <v>0</v>
      </c>
      <c r="J57" s="48">
        <f t="shared" si="73"/>
        <v>0</v>
      </c>
      <c r="K57" s="48">
        <f t="shared" si="74"/>
        <v>0</v>
      </c>
      <c r="L57" s="48">
        <f t="shared" si="75"/>
        <v>100</v>
      </c>
      <c r="M57" s="38">
        <v>0.64316872940491898</v>
      </c>
      <c r="N57" s="38">
        <v>0.66505144827122398</v>
      </c>
      <c r="O57" s="38">
        <v>2.3228737616022199</v>
      </c>
      <c r="P57" s="39">
        <f t="shared" si="76"/>
        <v>2.4250341271122573</v>
      </c>
      <c r="Q57" s="48">
        <f t="shared" si="77"/>
        <v>10.620130921178486</v>
      </c>
      <c r="R57" s="48">
        <f t="shared" si="78"/>
        <v>10.981462759382939</v>
      </c>
      <c r="S57" s="48">
        <f t="shared" si="79"/>
        <v>38.355756947964025</v>
      </c>
      <c r="T57" s="48">
        <f t="shared" si="80"/>
        <v>40.042649371474546</v>
      </c>
      <c r="U57" s="38"/>
      <c r="V57" s="41">
        <f t="shared" si="81"/>
        <v>100</v>
      </c>
      <c r="W57" s="41">
        <f t="shared" si="82"/>
        <v>59.957350628525447</v>
      </c>
      <c r="Y57" s="14">
        <v>0</v>
      </c>
      <c r="Z57" s="49">
        <f t="shared" si="83"/>
        <v>0</v>
      </c>
      <c r="AA57" s="38">
        <v>0</v>
      </c>
      <c r="AB57" s="49">
        <f t="shared" si="84"/>
        <v>0</v>
      </c>
      <c r="AC57" s="38">
        <v>0</v>
      </c>
      <c r="AD57" s="49">
        <f t="shared" si="69"/>
        <v>0</v>
      </c>
      <c r="AE57" s="38"/>
      <c r="AF57" s="38">
        <v>0</v>
      </c>
      <c r="AG57" s="49">
        <f t="shared" si="85"/>
        <v>0</v>
      </c>
    </row>
    <row r="58" spans="1:33" ht="14.25" x14ac:dyDescent="0.2">
      <c r="A58" s="38" t="s">
        <v>123</v>
      </c>
      <c r="B58" s="38" t="s">
        <v>183</v>
      </c>
      <c r="C58" s="38" t="s">
        <v>189</v>
      </c>
      <c r="D58" s="38">
        <v>0.37824845614943697</v>
      </c>
      <c r="E58" s="38">
        <v>0</v>
      </c>
      <c r="F58" s="38">
        <v>0</v>
      </c>
      <c r="G58" s="38">
        <v>0</v>
      </c>
      <c r="H58" s="39">
        <f t="shared" si="71"/>
        <v>0.37824845614943697</v>
      </c>
      <c r="I58" s="48">
        <f t="shared" si="72"/>
        <v>0</v>
      </c>
      <c r="J58" s="48">
        <f t="shared" si="73"/>
        <v>0</v>
      </c>
      <c r="K58" s="48">
        <f t="shared" si="74"/>
        <v>0</v>
      </c>
      <c r="L58" s="48">
        <f t="shared" si="75"/>
        <v>100</v>
      </c>
      <c r="M58" s="38">
        <v>2.0816360503164402E-2</v>
      </c>
      <c r="N58" s="38">
        <v>3.3946399707155697E-2</v>
      </c>
      <c r="O58" s="38">
        <v>1.49448042378255E-2</v>
      </c>
      <c r="P58" s="39">
        <f t="shared" si="76"/>
        <v>0.3085408917012914</v>
      </c>
      <c r="Q58" s="48">
        <f t="shared" si="77"/>
        <v>5.5033563692697145</v>
      </c>
      <c r="R58" s="48">
        <f t="shared" si="78"/>
        <v>8.9746300758843773</v>
      </c>
      <c r="S58" s="48">
        <f t="shared" si="79"/>
        <v>3.9510549203461025</v>
      </c>
      <c r="T58" s="48">
        <f t="shared" si="80"/>
        <v>81.570958634499817</v>
      </c>
      <c r="U58" s="38"/>
      <c r="V58" s="41">
        <f t="shared" si="81"/>
        <v>100</v>
      </c>
      <c r="W58" s="41">
        <f t="shared" si="82"/>
        <v>18.429041365500193</v>
      </c>
      <c r="Y58" s="14">
        <v>0</v>
      </c>
      <c r="Z58" s="49">
        <f t="shared" si="83"/>
        <v>0</v>
      </c>
      <c r="AA58" s="38">
        <v>0</v>
      </c>
      <c r="AB58" s="49">
        <f t="shared" si="84"/>
        <v>0</v>
      </c>
      <c r="AC58" s="38">
        <v>0</v>
      </c>
      <c r="AD58" s="49">
        <f t="shared" si="69"/>
        <v>0</v>
      </c>
      <c r="AE58" s="38"/>
      <c r="AF58" s="38">
        <v>0</v>
      </c>
      <c r="AG58" s="49">
        <f t="shared" si="85"/>
        <v>0</v>
      </c>
    </row>
    <row r="59" spans="1:33" ht="14.25" x14ac:dyDescent="0.2">
      <c r="A59" s="38" t="s">
        <v>124</v>
      </c>
      <c r="B59" s="38" t="s">
        <v>184</v>
      </c>
      <c r="C59" s="38" t="s">
        <v>189</v>
      </c>
      <c r="D59" s="38">
        <v>0.118269279646803</v>
      </c>
      <c r="E59" s="38">
        <v>0</v>
      </c>
      <c r="F59" s="38">
        <v>0</v>
      </c>
      <c r="G59" s="38">
        <v>0</v>
      </c>
      <c r="H59" s="39">
        <f t="shared" si="71"/>
        <v>0.118269279646803</v>
      </c>
      <c r="I59" s="48">
        <f t="shared" si="72"/>
        <v>0</v>
      </c>
      <c r="J59" s="48">
        <f t="shared" si="73"/>
        <v>0</v>
      </c>
      <c r="K59" s="48">
        <f t="shared" si="74"/>
        <v>0</v>
      </c>
      <c r="L59" s="48">
        <f t="shared" si="75"/>
        <v>100</v>
      </c>
      <c r="M59" s="38">
        <v>0</v>
      </c>
      <c r="N59" s="38">
        <v>0</v>
      </c>
      <c r="O59" s="38">
        <v>0</v>
      </c>
      <c r="P59" s="39">
        <f t="shared" si="76"/>
        <v>0.118269279646803</v>
      </c>
      <c r="Q59" s="48">
        <f t="shared" si="77"/>
        <v>0</v>
      </c>
      <c r="R59" s="48">
        <f t="shared" si="78"/>
        <v>0</v>
      </c>
      <c r="S59" s="48">
        <f t="shared" si="79"/>
        <v>0</v>
      </c>
      <c r="T59" s="48">
        <f t="shared" si="80"/>
        <v>100</v>
      </c>
      <c r="U59" s="38"/>
      <c r="V59" s="41">
        <f t="shared" si="81"/>
        <v>100</v>
      </c>
      <c r="W59" s="41">
        <f t="shared" si="82"/>
        <v>0</v>
      </c>
      <c r="Y59" s="14">
        <v>0</v>
      </c>
      <c r="Z59" s="49">
        <f t="shared" si="83"/>
        <v>0</v>
      </c>
      <c r="AA59" s="38">
        <v>0</v>
      </c>
      <c r="AB59" s="49">
        <f t="shared" si="84"/>
        <v>0</v>
      </c>
      <c r="AC59" s="38">
        <v>0</v>
      </c>
      <c r="AD59" s="49">
        <f t="shared" ref="AD59:AD60" si="86">AC59/D59*100</f>
        <v>0</v>
      </c>
      <c r="AE59" s="38"/>
      <c r="AF59" s="38">
        <v>0</v>
      </c>
      <c r="AG59" s="49">
        <f t="shared" si="85"/>
        <v>0</v>
      </c>
    </row>
    <row r="60" spans="1:33" ht="14.25" x14ac:dyDescent="0.2">
      <c r="A60" s="38" t="s">
        <v>125</v>
      </c>
      <c r="B60" s="38" t="s">
        <v>185</v>
      </c>
      <c r="C60" s="38" t="s">
        <v>189</v>
      </c>
      <c r="D60" s="38">
        <v>7.63578116234679E-2</v>
      </c>
      <c r="E60" s="38">
        <v>0</v>
      </c>
      <c r="F60" s="38">
        <v>0</v>
      </c>
      <c r="G60" s="38">
        <v>0</v>
      </c>
      <c r="H60" s="39">
        <f t="shared" si="71"/>
        <v>7.63578116234679E-2</v>
      </c>
      <c r="I60" s="48">
        <f t="shared" si="72"/>
        <v>0</v>
      </c>
      <c r="J60" s="48">
        <f t="shared" si="73"/>
        <v>0</v>
      </c>
      <c r="K60" s="48">
        <f t="shared" si="74"/>
        <v>0</v>
      </c>
      <c r="L60" s="48">
        <f t="shared" si="75"/>
        <v>100</v>
      </c>
      <c r="M60" s="38">
        <v>0</v>
      </c>
      <c r="N60" s="38">
        <v>0</v>
      </c>
      <c r="O60" s="38">
        <v>0</v>
      </c>
      <c r="P60" s="39">
        <f t="shared" si="76"/>
        <v>7.63578116234679E-2</v>
      </c>
      <c r="Q60" s="48">
        <f t="shared" si="77"/>
        <v>0</v>
      </c>
      <c r="R60" s="48">
        <f t="shared" si="78"/>
        <v>0</v>
      </c>
      <c r="S60" s="48">
        <f t="shared" si="79"/>
        <v>0</v>
      </c>
      <c r="T60" s="48">
        <f t="shared" si="80"/>
        <v>100</v>
      </c>
      <c r="U60" s="38"/>
      <c r="V60" s="41">
        <f t="shared" si="81"/>
        <v>100</v>
      </c>
      <c r="W60" s="41">
        <f t="shared" si="82"/>
        <v>0</v>
      </c>
      <c r="Y60" s="14">
        <v>0</v>
      </c>
      <c r="Z60" s="49">
        <f t="shared" si="83"/>
        <v>0</v>
      </c>
      <c r="AA60" s="38">
        <v>0</v>
      </c>
      <c r="AB60" s="49">
        <f t="shared" si="84"/>
        <v>0</v>
      </c>
      <c r="AC60" s="38">
        <v>0</v>
      </c>
      <c r="AD60" s="49">
        <f t="shared" si="86"/>
        <v>0</v>
      </c>
      <c r="AE60" s="38"/>
      <c r="AF60" s="38">
        <v>0</v>
      </c>
      <c r="AG60" s="49">
        <f t="shared" si="85"/>
        <v>0</v>
      </c>
    </row>
    <row r="61" spans="1:33" ht="14.25" x14ac:dyDescent="0.2">
      <c r="A61" s="38" t="s">
        <v>126</v>
      </c>
      <c r="B61" s="38" t="s">
        <v>186</v>
      </c>
      <c r="C61" s="38" t="s">
        <v>189</v>
      </c>
      <c r="D61" s="38">
        <v>1.6329370281714899</v>
      </c>
      <c r="E61" s="38">
        <v>0</v>
      </c>
      <c r="F61" s="38">
        <v>0</v>
      </c>
      <c r="G61" s="38">
        <v>0</v>
      </c>
      <c r="H61" s="39">
        <f t="shared" ref="H61:H64" si="87">D61-E61-F61-G61</f>
        <v>1.6329370281714899</v>
      </c>
      <c r="I61" s="48">
        <f t="shared" ref="I61:I64" si="88">E61/D61*100</f>
        <v>0</v>
      </c>
      <c r="J61" s="48">
        <f t="shared" ref="J61:J64" si="89">F61/D61*100</f>
        <v>0</v>
      </c>
      <c r="K61" s="48">
        <f t="shared" ref="K61:K64" si="90">G61/D61*100</f>
        <v>0</v>
      </c>
      <c r="L61" s="48">
        <f t="shared" ref="L61:L64" si="91">H61/D61*100</f>
        <v>100</v>
      </c>
      <c r="M61" s="38">
        <v>4.6435242305694499E-2</v>
      </c>
      <c r="N61" s="38">
        <v>0.12590465370551801</v>
      </c>
      <c r="O61" s="38">
        <v>0.52009870766177702</v>
      </c>
      <c r="P61" s="39">
        <f t="shared" ref="P61:P64" si="92">D61-SUM(M61,N61,O61)</f>
        <v>0.94049842449850041</v>
      </c>
      <c r="Q61" s="48">
        <f t="shared" ref="Q61:Q64" si="93">M61/D61*100</f>
        <v>2.8436639934419996</v>
      </c>
      <c r="R61" s="48">
        <f t="shared" ref="R61:R64" si="94">N61/D61*100</f>
        <v>7.7103189855705567</v>
      </c>
      <c r="S61" s="48">
        <f t="shared" ref="S61:S64" si="95">O61/D61*100</f>
        <v>31.850506093561165</v>
      </c>
      <c r="T61" s="48">
        <f t="shared" ref="T61:T64" si="96">P61/D61*100</f>
        <v>57.595510927426275</v>
      </c>
      <c r="U61" s="38"/>
      <c r="V61" s="41">
        <f t="shared" ref="V61:V64" si="97">SUM(I61:L61)</f>
        <v>100</v>
      </c>
      <c r="W61" s="41">
        <f t="shared" ref="W61:W64" si="98">SUM(Q61:R61,S61)</f>
        <v>42.404489072573725</v>
      </c>
      <c r="Y61" s="14">
        <v>0</v>
      </c>
      <c r="Z61" s="49">
        <f t="shared" ref="Z61:Z64" si="99">Y61/D61*100</f>
        <v>0</v>
      </c>
      <c r="AA61" s="38">
        <v>0</v>
      </c>
      <c r="AB61" s="49">
        <f t="shared" ref="AB61:AB64" si="100">AA61/D61*100</f>
        <v>0</v>
      </c>
      <c r="AC61" s="38">
        <v>0</v>
      </c>
      <c r="AD61" s="49">
        <f t="shared" ref="AD61:AD64" si="101">AC61/D61*100</f>
        <v>0</v>
      </c>
      <c r="AE61" s="38"/>
      <c r="AF61" s="38">
        <v>0</v>
      </c>
      <c r="AG61" s="49">
        <f t="shared" ref="AG61:AG64" si="102">AF61/D61*100</f>
        <v>0</v>
      </c>
    </row>
    <row r="62" spans="1:33" ht="14.25" x14ac:dyDescent="0.2">
      <c r="A62" s="38" t="s">
        <v>127</v>
      </c>
      <c r="B62" s="38" t="s">
        <v>187</v>
      </c>
      <c r="C62" s="38" t="s">
        <v>189</v>
      </c>
      <c r="D62" s="38">
        <v>1.5691767322205401</v>
      </c>
      <c r="E62" s="38">
        <v>0</v>
      </c>
      <c r="F62" s="38">
        <v>0</v>
      </c>
      <c r="G62" s="38">
        <v>5.7413858060554003E-3</v>
      </c>
      <c r="H62" s="39">
        <f t="shared" si="87"/>
        <v>1.5634353464144848</v>
      </c>
      <c r="I62" s="48">
        <f t="shared" si="88"/>
        <v>0</v>
      </c>
      <c r="J62" s="48">
        <f t="shared" si="89"/>
        <v>0</v>
      </c>
      <c r="K62" s="48">
        <f t="shared" si="90"/>
        <v>0.36588522428131931</v>
      </c>
      <c r="L62" s="48">
        <f t="shared" si="91"/>
        <v>99.634114775718686</v>
      </c>
      <c r="M62" s="38">
        <v>2.36923841018317E-2</v>
      </c>
      <c r="N62" s="38">
        <v>1.32244112537205E-2</v>
      </c>
      <c r="O62" s="38">
        <v>4.2701501026461898E-2</v>
      </c>
      <c r="P62" s="39">
        <f t="shared" si="92"/>
        <v>1.4895584358385261</v>
      </c>
      <c r="Q62" s="48">
        <f t="shared" si="93"/>
        <v>1.5098607833870081</v>
      </c>
      <c r="R62" s="48">
        <f t="shared" si="94"/>
        <v>0.84276111047139035</v>
      </c>
      <c r="S62" s="48">
        <f t="shared" si="95"/>
        <v>2.7212677928275841</v>
      </c>
      <c r="T62" s="48">
        <f t="shared" si="96"/>
        <v>94.926110313314027</v>
      </c>
      <c r="U62" s="38"/>
      <c r="V62" s="41">
        <f t="shared" si="97"/>
        <v>100</v>
      </c>
      <c r="W62" s="41">
        <f t="shared" si="98"/>
        <v>5.0738896866859822</v>
      </c>
      <c r="Y62" s="14">
        <v>0</v>
      </c>
      <c r="Z62" s="49">
        <f t="shared" si="99"/>
        <v>0</v>
      </c>
      <c r="AA62" s="38">
        <v>2.3591061612933099E-6</v>
      </c>
      <c r="AB62" s="49">
        <f t="shared" si="100"/>
        <v>1.5034037357633653E-4</v>
      </c>
      <c r="AC62" s="38">
        <v>0</v>
      </c>
      <c r="AD62" s="49">
        <f t="shared" si="101"/>
        <v>0</v>
      </c>
      <c r="AE62" s="38"/>
      <c r="AF62" s="38">
        <v>9.6026739387627903E-4</v>
      </c>
      <c r="AG62" s="49">
        <f t="shared" si="102"/>
        <v>6.1195617686569045E-2</v>
      </c>
    </row>
    <row r="63" spans="1:33" ht="14.25" x14ac:dyDescent="0.2">
      <c r="A63" s="46" t="s">
        <v>226</v>
      </c>
      <c r="B63" s="46" t="s">
        <v>227</v>
      </c>
      <c r="C63" s="38" t="s">
        <v>189</v>
      </c>
      <c r="D63" s="46">
        <v>0.325934919909108</v>
      </c>
      <c r="E63" s="47">
        <v>5.03570530097339E-2</v>
      </c>
      <c r="F63" s="47">
        <v>4.5341328058561801E-3</v>
      </c>
      <c r="G63" s="47">
        <v>0.12424258642222399</v>
      </c>
      <c r="H63" s="39">
        <f t="shared" si="87"/>
        <v>0.1468011476712939</v>
      </c>
      <c r="I63" s="48">
        <f t="shared" si="88"/>
        <v>15.450033099790824</v>
      </c>
      <c r="J63" s="48">
        <f t="shared" si="89"/>
        <v>1.3911159955246875</v>
      </c>
      <c r="K63" s="48">
        <f t="shared" si="90"/>
        <v>38.118832574573773</v>
      </c>
      <c r="L63" s="48">
        <f t="shared" si="91"/>
        <v>45.040018330110712</v>
      </c>
      <c r="M63" s="38">
        <v>0.13354836233694301</v>
      </c>
      <c r="N63" s="46">
        <v>1.6346110436825899E-2</v>
      </c>
      <c r="O63" s="46">
        <v>1.88097237384326E-2</v>
      </c>
      <c r="P63" s="39">
        <f t="shared" si="92"/>
        <v>0.1572307233969065</v>
      </c>
      <c r="Q63" s="48">
        <f t="shared" si="93"/>
        <v>40.973935034081357</v>
      </c>
      <c r="R63" s="48">
        <f t="shared" si="94"/>
        <v>5.0151454902053043</v>
      </c>
      <c r="S63" s="48">
        <f t="shared" si="95"/>
        <v>5.7710059860041945</v>
      </c>
      <c r="T63" s="48">
        <f t="shared" si="96"/>
        <v>48.239913489709146</v>
      </c>
      <c r="U63" s="40"/>
      <c r="V63" s="41">
        <f t="shared" si="97"/>
        <v>100</v>
      </c>
      <c r="W63" s="41">
        <f t="shared" si="98"/>
        <v>51.760086510290861</v>
      </c>
      <c r="X63" s="38"/>
      <c r="Y63" s="38">
        <v>4.8229971101768597E-2</v>
      </c>
      <c r="Z63" s="49">
        <f t="shared" si="99"/>
        <v>14.797423705081453</v>
      </c>
      <c r="AA63" s="38">
        <v>0</v>
      </c>
      <c r="AB63" s="49">
        <f t="shared" si="100"/>
        <v>0</v>
      </c>
      <c r="AC63" s="38">
        <v>0.25237337647803298</v>
      </c>
      <c r="AD63" s="49">
        <f t="shared" si="101"/>
        <v>77.430603799191317</v>
      </c>
      <c r="AE63" s="38"/>
      <c r="AF63" s="38">
        <v>0.32388283327752598</v>
      </c>
      <c r="AG63" s="49">
        <f t="shared" si="102"/>
        <v>99.3703998846904</v>
      </c>
    </row>
    <row r="64" spans="1:33" ht="14.25" x14ac:dyDescent="0.2">
      <c r="A64" s="38" t="s">
        <v>228</v>
      </c>
      <c r="B64" s="38" t="s">
        <v>229</v>
      </c>
      <c r="C64" s="38" t="s">
        <v>189</v>
      </c>
      <c r="D64" s="46">
        <v>0.33548277120282799</v>
      </c>
      <c r="E64" s="47">
        <v>0</v>
      </c>
      <c r="F64" s="47">
        <v>0</v>
      </c>
      <c r="G64" s="47">
        <v>0</v>
      </c>
      <c r="H64" s="39">
        <f t="shared" si="87"/>
        <v>0.33548277120282799</v>
      </c>
      <c r="I64" s="48">
        <f t="shared" si="88"/>
        <v>0</v>
      </c>
      <c r="J64" s="48">
        <f t="shared" si="89"/>
        <v>0</v>
      </c>
      <c r="K64" s="48">
        <f t="shared" si="90"/>
        <v>0</v>
      </c>
      <c r="L64" s="48">
        <f t="shared" si="91"/>
        <v>100</v>
      </c>
      <c r="M64" s="38">
        <v>6.1338369253803598E-6</v>
      </c>
      <c r="N64" s="46">
        <v>5.1536234568629797E-6</v>
      </c>
      <c r="O64" s="46">
        <v>1.8171883344932499E-2</v>
      </c>
      <c r="P64" s="39">
        <f t="shared" si="92"/>
        <v>0.31729960039751326</v>
      </c>
      <c r="Q64" s="48">
        <f t="shared" si="93"/>
        <v>1.8283612310069813E-3</v>
      </c>
      <c r="R64" s="48">
        <f t="shared" si="94"/>
        <v>1.5361812585443246E-3</v>
      </c>
      <c r="S64" s="48">
        <f t="shared" si="95"/>
        <v>5.4166368304934629</v>
      </c>
      <c r="T64" s="48">
        <f t="shared" si="96"/>
        <v>94.579998627016991</v>
      </c>
      <c r="U64" s="38"/>
      <c r="V64" s="41">
        <f t="shared" si="97"/>
        <v>100</v>
      </c>
      <c r="W64" s="41">
        <f t="shared" si="98"/>
        <v>5.4200013729830143</v>
      </c>
      <c r="X64" s="38"/>
      <c r="Y64" s="38">
        <v>0</v>
      </c>
      <c r="Z64" s="49">
        <f t="shared" si="99"/>
        <v>0</v>
      </c>
      <c r="AA64" s="38">
        <v>0</v>
      </c>
      <c r="AB64" s="49">
        <f t="shared" si="100"/>
        <v>0</v>
      </c>
      <c r="AC64" s="38">
        <v>0</v>
      </c>
      <c r="AD64" s="49">
        <f t="shared" si="101"/>
        <v>0</v>
      </c>
      <c r="AE64" s="38"/>
      <c r="AF64" s="38">
        <v>0</v>
      </c>
      <c r="AG64" s="49">
        <f t="shared" si="102"/>
        <v>0</v>
      </c>
    </row>
  </sheetData>
  <autoFilter ref="A1:AG62" xr:uid="{00000000-0001-0000-01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4FCAF5D1B9C6468A06D8A637EA7012" ma:contentTypeVersion="17" ma:contentTypeDescription="Create a new document." ma:contentTypeScope="" ma:versionID="675a3061fdd8c5315af3648222ec85c6">
  <xsd:schema xmlns:xsd="http://www.w3.org/2001/XMLSchema" xmlns:xs="http://www.w3.org/2001/XMLSchema" xmlns:p="http://schemas.microsoft.com/office/2006/metadata/properties" xmlns:ns2="93a38d1f-600c-4175-8561-d281d913ce8d" xmlns:ns3="988355a6-d745-40bb-8a1a-8c3143ce0a00" targetNamespace="http://schemas.microsoft.com/office/2006/metadata/properties" ma:root="true" ma:fieldsID="832747a1c9a5d01780e8e8057e1cca1e" ns2:_="" ns3:_="">
    <xsd:import namespace="93a38d1f-600c-4175-8561-d281d913ce8d"/>
    <xsd:import namespace="988355a6-d745-40bb-8a1a-8c3143ce0a00"/>
    <xsd:element name="properties">
      <xsd:complexType>
        <xsd:sequence>
          <xsd:element name="documentManagement">
            <xsd:complexType>
              <xsd:all>
                <xsd:element ref="ns2:blsjbaprojectcodelookup"/>
                <xsd:element ref="ns2:blsjbaoriginator"/>
                <xsd:element ref="ns2:blsjbavolumesandsystems"/>
                <xsd:element ref="ns2:blsjbalevelsandlocations"/>
                <xsd:element ref="ns2:blsjbatype"/>
                <xsd:element ref="ns2:blsjbarole"/>
                <xsd:element ref="ns3:blsjbanumber" minOccurs="0"/>
                <xsd:element ref="ns2:blsjbastatus"/>
                <xsd:element ref="ns3:blsjbarevision"/>
                <xsd:element ref="ns3:blsjbadescription" minOccurs="0"/>
                <xsd:element ref="ns3:blsjbacomments" minOccurs="0"/>
                <xsd:element ref="ns3:blsjbarelated" minOccurs="0"/>
                <xsd:element ref="ns3:blsjbaarchived" minOccurs="0"/>
                <xsd:element ref="ns3:blsjbaextens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a38d1f-600c-4175-8561-d281d913ce8d" elementFormDefault="qualified">
    <xsd:import namespace="http://schemas.microsoft.com/office/2006/documentManagement/types"/>
    <xsd:import namespace="http://schemas.microsoft.com/office/infopath/2007/PartnerControls"/>
    <xsd:element name="blsjbaprojectcodelookup" ma:index="8" ma:displayName="BIM Code" ma:list="{ab69cd5f-1e4f-4403-a1a6-3f7b28f88d97}" ma:internalName="blsjbaprojectcodelookup" ma:showField="blsjbaprojectcode">
      <xsd:simpleType>
        <xsd:restriction base="dms:Lookup"/>
      </xsd:simpleType>
    </xsd:element>
    <xsd:element name="blsjbaoriginator" ma:index="9" ma:displayName="Originator" ma:list="{3953ef47-bf86-41b2-9568-80573e18d75e}" ma:internalName="blsjbaoriginator" ma:showField="blsjbalistcode">
      <xsd:simpleType>
        <xsd:restriction base="dms:Lookup"/>
      </xsd:simpleType>
    </xsd:element>
    <xsd:element name="blsjbavolumesandsystems" ma:index="10" ma:displayName="Volumes and Systems" ma:list="{b77acd83-0545-439d-9d8a-4677e762114e}" ma:internalName="blsjbavolumesandsystems" ma:showField="blsjbalistcode">
      <xsd:simpleType>
        <xsd:restriction base="dms:Lookup"/>
      </xsd:simpleType>
    </xsd:element>
    <xsd:element name="blsjbalevelsandlocations" ma:index="11" ma:displayName="Levels and Locations" ma:list="{ee7b67e7-77ee-4b57-b03e-e50ee63de8da}" ma:internalName="blsjbalevelsandlocations" ma:showField="blsjbalistcode">
      <xsd:simpleType>
        <xsd:restriction base="dms:Lookup"/>
      </xsd:simpleType>
    </xsd:element>
    <xsd:element name="blsjbatype" ma:index="12" ma:displayName="Type" ma:list="{21b70d10-d991-4086-b504-267c7fcdc206}" ma:internalName="blsjbatype" ma:showField="blsjbalistcode">
      <xsd:simpleType>
        <xsd:restriction base="dms:Lookup"/>
      </xsd:simpleType>
    </xsd:element>
    <xsd:element name="blsjbarole" ma:index="13" ma:displayName="Role" ma:list="{deb4ea3d-53c4-42b9-99a8-bc69a2039619}" ma:internalName="blsjbarole" ma:showField="blsjbalistcode">
      <xsd:simpleType>
        <xsd:restriction base="dms:Lookup"/>
      </xsd:simpleType>
    </xsd:element>
    <xsd:element name="blsjbastatus" ma:index="15" ma:displayName="Status" ma:list="{912d11e5-8444-447a-a12a-b9a646a463a9}" ma:internalName="blsjbastatus" ma:showField="blsjbalistcode">
      <xsd:simpleType>
        <xsd:restriction base="dms:Lookup"/>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8355a6-d745-40bb-8a1a-8c3143ce0a00" elementFormDefault="qualified">
    <xsd:import namespace="http://schemas.microsoft.com/office/2006/documentManagement/types"/>
    <xsd:import namespace="http://schemas.microsoft.com/office/infopath/2007/PartnerControls"/>
    <xsd:element name="blsjbanumber" ma:index="14" nillable="true" ma:displayName="Number" ma:internalName="blsjbanumber">
      <xsd:simpleType>
        <xsd:restriction base="dms:Text"/>
      </xsd:simpleType>
    </xsd:element>
    <xsd:element name="blsjbarevision" ma:index="16" ma:displayName="Revision" ma:internalName="blsjbarevision">
      <xsd:simpleType>
        <xsd:restriction base="dms:Text"/>
      </xsd:simpleType>
    </xsd:element>
    <xsd:element name="blsjbadescription" ma:index="17" nillable="true" ma:displayName="Description" ma:internalName="blsjbadescription">
      <xsd:simpleType>
        <xsd:restriction base="dms:Text"/>
      </xsd:simpleType>
    </xsd:element>
    <xsd:element name="blsjbacomments" ma:index="18" nillable="true" ma:displayName="Comments" ma:internalName="blsjbacomments">
      <xsd:simpleType>
        <xsd:restriction base="dms:Note">
          <xsd:maxLength value="255"/>
        </xsd:restriction>
      </xsd:simpleType>
    </xsd:element>
    <xsd:element name="blsjbarelated" ma:index="19" nillable="true" ma:displayName="Related" ma:internalName="blsjbarelated">
      <xsd:simpleType>
        <xsd:restriction base="dms:Boolean"/>
      </xsd:simpleType>
    </xsd:element>
    <xsd:element name="blsjbaarchived" ma:index="20" nillable="true" ma:displayName="Archived" ma:internalName="blsjbaarchived">
      <xsd:simpleType>
        <xsd:restriction base="dms:Boolean"/>
      </xsd:simpleType>
    </xsd:element>
    <xsd:element name="blsjbaextension" ma:index="21" nillable="true" ma:displayName="Extension" ma:internalName="blsjbaexten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lsjbanumber xmlns="988355a6-d745-40bb-8a1a-8c3143ce0a00">0001</blsjbanumber>
    <blsjbaextension xmlns="988355a6-d745-40bb-8a1a-8c3143ce0a00">xlsx</blsjbaextension>
    <blsjbadescription xmlns="988355a6-d745-40bb-8a1a-8c3143ce0a00">Appendix_E_Site_Screening_Assessment</blsjbadescription>
    <blsjbacomments xmlns="988355a6-d745-40bb-8a1a-8c3143ce0a00" xsi:nil="true"/>
    <blsjbarelated xmlns="988355a6-d745-40bb-8a1a-8c3143ce0a00">false</blsjbarelated>
    <blsjbarevision xmlns="988355a6-d745-40bb-8a1a-8c3143ce0a00">P06</blsjbarevision>
    <blsjbaoriginator xmlns="93a38d1f-600c-4175-8561-d281d913ce8d">1</blsjbaoriginator>
    <blsjbarole xmlns="93a38d1f-600c-4175-8561-d281d913ce8d">22</blsjbarole>
    <blsjbavolumesandsystems xmlns="93a38d1f-600c-4175-8561-d281d913ce8d">2</blsjbavolumesandsystems>
    <blsjbatype xmlns="93a38d1f-600c-4175-8561-d281d913ce8d">8</blsjbatype>
    <blsjbastatus xmlns="93a38d1f-600c-4175-8561-d281d913ce8d">4</blsjbastatus>
    <blsjbaprojectcodelookup xmlns="93a38d1f-600c-4175-8561-d281d913ce8d">1</blsjbaprojectcodelookup>
    <blsjbalevelsandlocations xmlns="93a38d1f-600c-4175-8561-d281d913ce8d">3</blsjbalevelsandlocations>
    <blsjbaarchived xmlns="988355a6-d745-40bb-8a1a-8c3143ce0a00" xsi:nil="true"/>
  </documentManagement>
</p:properties>
</file>

<file path=customXml/itemProps1.xml><?xml version="1.0" encoding="utf-8"?>
<ds:datastoreItem xmlns:ds="http://schemas.openxmlformats.org/officeDocument/2006/customXml" ds:itemID="{11CC5697-082E-4F9C-91B1-9ACB29592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a38d1f-600c-4175-8561-d281d913ce8d"/>
    <ds:schemaRef ds:uri="988355a6-d745-40bb-8a1a-8c3143ce0a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817AFF-7519-472E-BA0B-B8C09B3CA116}">
  <ds:schemaRefs>
    <ds:schemaRef ds:uri="http://schemas.microsoft.com/sharepoint/v3/contenttype/forms"/>
  </ds:schemaRefs>
</ds:datastoreItem>
</file>

<file path=customXml/itemProps3.xml><?xml version="1.0" encoding="utf-8"?>
<ds:datastoreItem xmlns:ds="http://schemas.openxmlformats.org/officeDocument/2006/customXml" ds:itemID="{A25123CD-4B60-450A-90E8-8D754E78BBCE}">
  <ds:schemaRefs>
    <ds:schemaRef ds:uri="http://schemas.microsoft.com/office/2006/metadata/properties"/>
    <ds:schemaRef ds:uri="http://schemas.microsoft.com/office/infopath/2007/PartnerControls"/>
    <ds:schemaRef ds:uri="31f6754e-bca0-401a-b5c4-9c8795ebe677"/>
    <ds:schemaRef ds:uri="988355a6-d745-40bb-8a1a-8c3143ce0a00"/>
    <ds:schemaRef ds:uri="93a38d1f-600c-4175-8561-d281d913c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Sites Assessment</vt:lpstr>
      <vt:lpstr>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Williamson</dc:creator>
  <cp:keywords/>
  <dc:description/>
  <cp:lastModifiedBy>Smith, Frances</cp:lastModifiedBy>
  <cp:revision/>
  <cp:lastPrinted>2026-07-16T13:50:29Z</cp:lastPrinted>
  <dcterms:created xsi:type="dcterms:W3CDTF">2015-12-04T10:36:28Z</dcterms:created>
  <dcterms:modified xsi:type="dcterms:W3CDTF">2026-07-16T13:51:31Z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0x010100B74FCAF5D1B9C6468A06D8A637EA7012</vt:lpwstr>
  </property>
  <property fmtid="{D5CDD505-2E9C-101B-9397-08002B2CF9AE}" pid="3" name="blsjbausersreview">
    <vt:lpwstr/>
  </property>
  <property fmtid="{D5CDD505-2E9C-101B-9397-08002B2CF9AE}" pid="4" name="blsjbaincomingdata">
    <vt:bool>false</vt:bool>
  </property>
</Properties>
</file>